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2000" windowHeight="6645" activeTab="1"/>
  </bookViews>
  <sheets>
    <sheet name="Лист3" sheetId="1" r:id="rId1"/>
    <sheet name="сайт" sheetId="2" r:id="rId2"/>
  </sheets>
  <definedNames>
    <definedName name="_xlnm.Print_Area" localSheetId="1">'сайт'!$A$1:$AG$79</definedName>
  </definedNames>
  <calcPr fullCalcOnLoad="1"/>
</workbook>
</file>

<file path=xl/sharedStrings.xml><?xml version="1.0" encoding="utf-8"?>
<sst xmlns="http://schemas.openxmlformats.org/spreadsheetml/2006/main" count="168" uniqueCount="47">
  <si>
    <t>(рублей)</t>
  </si>
  <si>
    <t>№ п/п</t>
  </si>
  <si>
    <t>Наименование муниципальных образований</t>
  </si>
  <si>
    <t>Доходы - всего</t>
  </si>
  <si>
    <t>в том числе</t>
  </si>
  <si>
    <t>Расходы - всего</t>
  </si>
  <si>
    <t>Назначено на год</t>
  </si>
  <si>
    <t>Исполнено</t>
  </si>
  <si>
    <t>%</t>
  </si>
  <si>
    <t>Назначено</t>
  </si>
  <si>
    <t>Налоговые и неналоговые доходы</t>
  </si>
  <si>
    <t>Доходы от предпринимательской деятельсти</t>
  </si>
  <si>
    <t xml:space="preserve">Безвозмездные поступления от других бюджетов бюджетной системы РФ </t>
  </si>
  <si>
    <t xml:space="preserve">из них дотация на выравнивание уровня бюджетной обеспеченности </t>
  </si>
  <si>
    <t>Арабосинское сельское поселение</t>
  </si>
  <si>
    <t>Бишевское сельское поселение</t>
  </si>
  <si>
    <t>Большечакинское сельское поселение</t>
  </si>
  <si>
    <t>Большеяниковское  сельское поселение</t>
  </si>
  <si>
    <t>Ковалинское сельское поселение</t>
  </si>
  <si>
    <t>Кудеснерское сельское поселение</t>
  </si>
  <si>
    <t>Кульгешское сельское поселение</t>
  </si>
  <si>
    <t>Мусирминское сельское поселение</t>
  </si>
  <si>
    <t>Староурмарское сельское поселение</t>
  </si>
  <si>
    <t>Тегешевское сельское поселение</t>
  </si>
  <si>
    <t>Урмарское городское поселение</t>
  </si>
  <si>
    <t>Челкасинское сельское поселение</t>
  </si>
  <si>
    <t>Чубаевское сельское поселение</t>
  </si>
  <si>
    <t>Шигалинское сельское поселение</t>
  </si>
  <si>
    <t>Шихабыловское сельское поселение</t>
  </si>
  <si>
    <t>Шоркистринское сельское поселение</t>
  </si>
  <si>
    <t>Итого по поселениям района</t>
  </si>
  <si>
    <t>17     Районный бюджет</t>
  </si>
  <si>
    <t>Исполнение консолидированного бюджета Урмарского района  Чувашской Республики  на 1 апреля 2006 г.</t>
  </si>
  <si>
    <t>Консолидированный бюджет Урмарского района  ЧР</t>
  </si>
  <si>
    <t>Общегосударственные вопросы</t>
  </si>
  <si>
    <t>Национальная безопасность и правоохранительная деятельность</t>
  </si>
  <si>
    <t xml:space="preserve">Жилищно-коммунальное хозяйство </t>
  </si>
  <si>
    <t>Охрана окружающей среды</t>
  </si>
  <si>
    <t>Культура ,кинематография и средства массовой информации</t>
  </si>
  <si>
    <t>Здравоохранение и спорт</t>
  </si>
  <si>
    <t>Социальная политика</t>
  </si>
  <si>
    <t>Шоркистринское  сельское поселение</t>
  </si>
  <si>
    <t>Районный бюджет</t>
  </si>
  <si>
    <t>Консолидированный бюджет Урмарского района ЧР</t>
  </si>
  <si>
    <t>Национальная экономика</t>
  </si>
  <si>
    <t>Образование</t>
  </si>
  <si>
    <t>Межбюджетные трансферты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</si>
</sst>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0.0%"/>
  </numFmts>
  <fonts count="10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b/>
      <sz val="8"/>
      <name val="Times New Roman Cyr"/>
      <family val="1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169" fontId="2" fillId="0" borderId="1" xfId="18" applyNumberFormat="1" applyFont="1" applyFill="1" applyBorder="1" applyAlignment="1">
      <alignment vertical="center"/>
      <protection/>
    </xf>
    <xf numFmtId="169" fontId="3" fillId="0" borderId="0" xfId="0" applyNumberFormat="1" applyFont="1" applyFill="1" applyAlignment="1">
      <alignment vertical="center"/>
    </xf>
    <xf numFmtId="169" fontId="3" fillId="0" borderId="2" xfId="0" applyNumberFormat="1" applyFont="1" applyBorder="1" applyAlignment="1">
      <alignment/>
    </xf>
    <xf numFmtId="169" fontId="3" fillId="0" borderId="3" xfId="0" applyNumberFormat="1" applyFont="1" applyBorder="1" applyAlignment="1">
      <alignment/>
    </xf>
    <xf numFmtId="169" fontId="2" fillId="0" borderId="4" xfId="18" applyNumberFormat="1" applyFont="1" applyFill="1" applyBorder="1" applyAlignment="1">
      <alignment horizontal="right" vertical="center" wrapText="1"/>
      <protection/>
    </xf>
    <xf numFmtId="169" fontId="2" fillId="0" borderId="5" xfId="18" applyNumberFormat="1" applyFont="1" applyFill="1" applyBorder="1" applyAlignment="1">
      <alignment horizontal="right" vertical="center" wrapText="1"/>
      <protection/>
    </xf>
    <xf numFmtId="169" fontId="2" fillId="0" borderId="2" xfId="18" applyNumberFormat="1" applyFont="1" applyFill="1" applyBorder="1" applyAlignment="1">
      <alignment vertical="center"/>
      <protection/>
    </xf>
    <xf numFmtId="169" fontId="2" fillId="0" borderId="6" xfId="18" applyNumberFormat="1" applyFont="1" applyFill="1" applyBorder="1" applyAlignment="1">
      <alignment horizontal="right" vertical="center" wrapText="1"/>
      <protection/>
    </xf>
    <xf numFmtId="169" fontId="2" fillId="0" borderId="7" xfId="18" applyNumberFormat="1" applyFont="1" applyFill="1" applyBorder="1" applyAlignment="1">
      <alignment horizontal="right" vertical="center" wrapText="1"/>
      <protection/>
    </xf>
    <xf numFmtId="169" fontId="3" fillId="0" borderId="0" xfId="0" applyNumberFormat="1" applyFont="1" applyAlignment="1">
      <alignment/>
    </xf>
    <xf numFmtId="169" fontId="2" fillId="0" borderId="8" xfId="18" applyNumberFormat="1" applyFont="1" applyFill="1" applyBorder="1" applyAlignment="1">
      <alignment vertical="center"/>
      <protection/>
    </xf>
    <xf numFmtId="169" fontId="3" fillId="0" borderId="6" xfId="18" applyNumberFormat="1" applyFont="1" applyFill="1" applyBorder="1" applyAlignment="1">
      <alignment vertical="center"/>
      <protection/>
    </xf>
    <xf numFmtId="169" fontId="2" fillId="0" borderId="2" xfId="18" applyNumberFormat="1" applyFont="1" applyFill="1" applyBorder="1" applyAlignment="1">
      <alignment vertical="center"/>
      <protection/>
    </xf>
    <xf numFmtId="169" fontId="3" fillId="0" borderId="2" xfId="0" applyNumberFormat="1" applyFont="1" applyFill="1" applyBorder="1" applyAlignment="1">
      <alignment/>
    </xf>
    <xf numFmtId="169" fontId="2" fillId="0" borderId="3" xfId="18" applyNumberFormat="1" applyFont="1" applyFill="1" applyBorder="1" applyAlignment="1">
      <alignment vertical="center"/>
      <protection/>
    </xf>
    <xf numFmtId="169" fontId="2" fillId="0" borderId="0" xfId="18" applyNumberFormat="1" applyFont="1" applyFill="1" applyBorder="1" applyAlignment="1">
      <alignment horizontal="right" vertical="center" wrapText="1"/>
      <protection/>
    </xf>
    <xf numFmtId="169" fontId="2" fillId="0" borderId="9" xfId="18" applyNumberFormat="1" applyFont="1" applyFill="1" applyBorder="1" applyAlignment="1">
      <alignment vertical="center"/>
      <protection/>
    </xf>
    <xf numFmtId="169" fontId="3" fillId="0" borderId="0" xfId="18" applyNumberFormat="1" applyFont="1" applyFill="1" applyBorder="1" applyAlignment="1">
      <alignment vertical="center"/>
      <protection/>
    </xf>
    <xf numFmtId="169" fontId="2" fillId="0" borderId="3" xfId="18" applyNumberFormat="1" applyFont="1" applyFill="1" applyBorder="1" applyAlignment="1">
      <alignment vertical="center"/>
      <protection/>
    </xf>
    <xf numFmtId="169" fontId="3" fillId="0" borderId="3" xfId="0" applyNumberFormat="1" applyFont="1" applyFill="1" applyBorder="1" applyAlignment="1">
      <alignment/>
    </xf>
    <xf numFmtId="169" fontId="2" fillId="0" borderId="10" xfId="18" applyNumberFormat="1" applyFont="1" applyFill="1" applyBorder="1" applyAlignment="1">
      <alignment horizontal="right" vertical="center" wrapText="1"/>
      <protection/>
    </xf>
    <xf numFmtId="169" fontId="3" fillId="0" borderId="11" xfId="18" applyNumberFormat="1" applyFont="1" applyFill="1" applyBorder="1" applyAlignment="1">
      <alignment vertical="center"/>
      <protection/>
    </xf>
    <xf numFmtId="169" fontId="2" fillId="0" borderId="10" xfId="18" applyNumberFormat="1" applyFont="1" applyFill="1" applyBorder="1" applyAlignment="1">
      <alignment vertical="center"/>
      <protection/>
    </xf>
    <xf numFmtId="169" fontId="2" fillId="0" borderId="4" xfId="18" applyNumberFormat="1" applyFont="1" applyFill="1" applyBorder="1" applyAlignment="1">
      <alignment vertical="center"/>
      <protection/>
    </xf>
    <xf numFmtId="169" fontId="2" fillId="0" borderId="1" xfId="18" applyNumberFormat="1" applyFont="1" applyFill="1" applyBorder="1" applyAlignment="1">
      <alignment horizontal="right" vertical="center" wrapText="1"/>
      <protection/>
    </xf>
    <xf numFmtId="169" fontId="2" fillId="0" borderId="4" xfId="18" applyNumberFormat="1" applyFont="1" applyFill="1" applyBorder="1" applyAlignment="1">
      <alignment vertical="center"/>
      <protection/>
    </xf>
    <xf numFmtId="169" fontId="5" fillId="0" borderId="0" xfId="0" applyNumberFormat="1" applyFont="1" applyFill="1" applyAlignment="1">
      <alignment vertical="center"/>
    </xf>
    <xf numFmtId="169" fontId="3" fillId="0" borderId="12" xfId="0" applyNumberFormat="1" applyFont="1" applyFill="1" applyBorder="1" applyAlignment="1">
      <alignment vertical="center"/>
    </xf>
    <xf numFmtId="169" fontId="2" fillId="0" borderId="6" xfId="18" applyNumberFormat="1" applyFont="1" applyFill="1" applyBorder="1" applyAlignment="1">
      <alignment vertical="center"/>
      <protection/>
    </xf>
    <xf numFmtId="169" fontId="2" fillId="0" borderId="0" xfId="18" applyNumberFormat="1" applyFont="1" applyFill="1" applyBorder="1" applyAlignment="1">
      <alignment vertical="center"/>
      <protection/>
    </xf>
    <xf numFmtId="169" fontId="3" fillId="0" borderId="0" xfId="0" applyNumberFormat="1" applyFont="1" applyFill="1" applyBorder="1" applyAlignment="1">
      <alignment/>
    </xf>
    <xf numFmtId="169" fontId="2" fillId="0" borderId="5" xfId="18" applyNumberFormat="1" applyFont="1" applyFill="1" applyBorder="1" applyAlignment="1">
      <alignment vertical="center"/>
      <protection/>
    </xf>
    <xf numFmtId="169" fontId="2" fillId="0" borderId="12" xfId="18" applyNumberFormat="1" applyFont="1" applyFill="1" applyBorder="1" applyAlignment="1">
      <alignment vertical="center"/>
      <protection/>
    </xf>
    <xf numFmtId="169" fontId="2" fillId="0" borderId="7" xfId="18" applyNumberFormat="1" applyFont="1" applyFill="1" applyBorder="1" applyAlignment="1">
      <alignment horizontal="center" vertical="center" wrapText="1"/>
      <protection/>
    </xf>
    <xf numFmtId="169" fontId="2" fillId="0" borderId="11" xfId="18" applyNumberFormat="1" applyFont="1" applyFill="1" applyBorder="1" applyAlignment="1">
      <alignment horizontal="center" vertical="center" wrapText="1"/>
      <protection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169" fontId="2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/>
      <protection/>
    </xf>
    <xf numFmtId="169" fontId="2" fillId="0" borderId="1" xfId="18" applyNumberFormat="1" applyFont="1" applyFill="1" applyBorder="1" applyAlignment="1">
      <alignment horizontal="center" vertical="center" wrapText="1"/>
      <protection/>
    </xf>
    <xf numFmtId="169" fontId="2" fillId="0" borderId="4" xfId="18" applyNumberFormat="1" applyFont="1" applyFill="1" applyBorder="1" applyAlignment="1">
      <alignment horizontal="center" vertical="center"/>
      <protection/>
    </xf>
    <xf numFmtId="169" fontId="2" fillId="0" borderId="4" xfId="18" applyNumberFormat="1" applyFont="1" applyFill="1" applyBorder="1" applyAlignment="1">
      <alignment horizontal="center" vertical="center" wrapText="1"/>
      <protection/>
    </xf>
    <xf numFmtId="3" fontId="2" fillId="0" borderId="9" xfId="18" applyNumberFormat="1" applyFont="1" applyFill="1" applyBorder="1" applyAlignment="1">
      <alignment horizontal="right" vertical="center" wrapText="1"/>
      <protection/>
    </xf>
    <xf numFmtId="169" fontId="2" fillId="0" borderId="2" xfId="18" applyNumberFormat="1" applyFont="1" applyFill="1" applyBorder="1" applyAlignment="1">
      <alignment vertical="center" wrapText="1"/>
      <protection/>
    </xf>
    <xf numFmtId="169" fontId="2" fillId="0" borderId="3" xfId="18" applyNumberFormat="1" applyFont="1" applyFill="1" applyBorder="1" applyAlignment="1">
      <alignment vertical="center" wrapText="1"/>
      <protection/>
    </xf>
    <xf numFmtId="169" fontId="2" fillId="0" borderId="1" xfId="0" applyNumberFormat="1" applyFont="1" applyFill="1" applyBorder="1" applyAlignment="1">
      <alignment/>
    </xf>
    <xf numFmtId="4" fontId="3" fillId="0" borderId="1" xfId="19" applyNumberFormat="1" applyFont="1" applyFill="1" applyBorder="1" applyAlignment="1">
      <alignment/>
      <protection/>
    </xf>
    <xf numFmtId="3" fontId="2" fillId="0" borderId="0" xfId="18" applyNumberFormat="1" applyFont="1" applyFill="1" applyAlignment="1">
      <alignment vertical="center"/>
      <protection/>
    </xf>
    <xf numFmtId="169" fontId="2" fillId="0" borderId="0" xfId="18" applyNumberFormat="1" applyFont="1" applyFill="1" applyAlignment="1">
      <alignment vertical="center"/>
      <protection/>
    </xf>
    <xf numFmtId="4" fontId="0" fillId="0" borderId="0" xfId="0" applyNumberFormat="1" applyFont="1" applyFill="1" applyAlignment="1">
      <alignment/>
    </xf>
    <xf numFmtId="169" fontId="2" fillId="0" borderId="0" xfId="18" applyNumberFormat="1" applyFont="1" applyFill="1" applyAlignment="1">
      <alignment vertical="center"/>
      <protection/>
    </xf>
    <xf numFmtId="3" fontId="5" fillId="0" borderId="0" xfId="0" applyNumberFormat="1" applyFont="1" applyFill="1" applyAlignment="1">
      <alignment vertical="center"/>
    </xf>
    <xf numFmtId="169" fontId="2" fillId="0" borderId="0" xfId="0" applyNumberFormat="1" applyFont="1" applyFill="1" applyAlignment="1">
      <alignment vertical="center"/>
    </xf>
    <xf numFmtId="169" fontId="2" fillId="0" borderId="10" xfId="18" applyNumberFormat="1" applyFont="1" applyFill="1" applyBorder="1" applyAlignment="1">
      <alignment vertical="center"/>
      <protection/>
    </xf>
    <xf numFmtId="169" fontId="2" fillId="0" borderId="2" xfId="18" applyNumberFormat="1" applyFont="1" applyFill="1" applyBorder="1" applyAlignment="1">
      <alignment horizontal="center" vertical="center" wrapText="1"/>
      <protection/>
    </xf>
    <xf numFmtId="169" fontId="2" fillId="0" borderId="5" xfId="18" applyNumberFormat="1" applyFont="1" applyFill="1" applyBorder="1" applyAlignment="1">
      <alignment horizontal="center" vertical="center" wrapText="1"/>
      <protection/>
    </xf>
    <xf numFmtId="169" fontId="2" fillId="0" borderId="0" xfId="18" applyNumberFormat="1" applyFont="1" applyFill="1" applyBorder="1" applyAlignment="1">
      <alignment horizontal="center" vertical="center" wrapText="1"/>
      <protection/>
    </xf>
    <xf numFmtId="169" fontId="2" fillId="0" borderId="13" xfId="18" applyNumberFormat="1" applyFont="1" applyFill="1" applyBorder="1" applyAlignment="1">
      <alignment vertical="center"/>
      <protection/>
    </xf>
    <xf numFmtId="169" fontId="2" fillId="0" borderId="14" xfId="18" applyNumberFormat="1" applyFont="1" applyFill="1" applyBorder="1" applyAlignment="1">
      <alignment vertical="center"/>
      <protection/>
    </xf>
    <xf numFmtId="169" fontId="3" fillId="0" borderId="8" xfId="0" applyNumberFormat="1" applyFont="1" applyBorder="1" applyAlignment="1">
      <alignment/>
    </xf>
    <xf numFmtId="169" fontId="3" fillId="0" borderId="9" xfId="0" applyNumberFormat="1" applyFont="1" applyBorder="1" applyAlignment="1">
      <alignment/>
    </xf>
    <xf numFmtId="169" fontId="2" fillId="0" borderId="8" xfId="18" applyNumberFormat="1" applyFont="1" applyFill="1" applyBorder="1" applyAlignment="1">
      <alignment horizontal="center" vertical="center" wrapText="1"/>
      <protection/>
    </xf>
    <xf numFmtId="169" fontId="2" fillId="0" borderId="12" xfId="18" applyNumberFormat="1" applyFont="1" applyFill="1" applyBorder="1" applyAlignment="1">
      <alignment horizontal="center" vertical="center" wrapText="1"/>
      <protection/>
    </xf>
    <xf numFmtId="169" fontId="2" fillId="0" borderId="3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2" fillId="0" borderId="6" xfId="18" applyNumberFormat="1" applyFont="1" applyFill="1" applyBorder="1" applyAlignment="1">
      <alignment horizontal="center" vertical="center" wrapText="1"/>
      <protection/>
    </xf>
    <xf numFmtId="169" fontId="2" fillId="0" borderId="4" xfId="18" applyNumberFormat="1" applyFont="1" applyFill="1" applyBorder="1" applyAlignment="1">
      <alignment vertical="center" wrapText="1"/>
      <protection/>
    </xf>
    <xf numFmtId="170" fontId="2" fillId="0" borderId="4" xfId="18" applyNumberFormat="1" applyFont="1" applyFill="1" applyBorder="1" applyAlignment="1">
      <alignment vertical="center"/>
      <protection/>
    </xf>
    <xf numFmtId="169" fontId="3" fillId="0" borderId="4" xfId="0" applyNumberFormat="1" applyFont="1" applyBorder="1" applyAlignment="1">
      <alignment/>
    </xf>
    <xf numFmtId="169" fontId="3" fillId="0" borderId="4" xfId="0" applyNumberFormat="1" applyFont="1" applyFill="1" applyBorder="1" applyAlignment="1">
      <alignment/>
    </xf>
    <xf numFmtId="3" fontId="2" fillId="0" borderId="8" xfId="18" applyNumberFormat="1" applyFont="1" applyFill="1" applyBorder="1" applyAlignment="1">
      <alignment horizontal="right" vertical="center" wrapText="1"/>
      <protection/>
    </xf>
    <xf numFmtId="169" fontId="3" fillId="0" borderId="6" xfId="0" applyNumberFormat="1" applyFont="1" applyBorder="1" applyAlignment="1">
      <alignment/>
    </xf>
    <xf numFmtId="169" fontId="3" fillId="0" borderId="6" xfId="0" applyNumberFormat="1" applyFont="1" applyFill="1" applyBorder="1" applyAlignment="1">
      <alignment/>
    </xf>
    <xf numFmtId="169" fontId="5" fillId="0" borderId="6" xfId="0" applyNumberFormat="1" applyFont="1" applyFill="1" applyBorder="1" applyAlignment="1">
      <alignment/>
    </xf>
    <xf numFmtId="169" fontId="2" fillId="0" borderId="2" xfId="0" applyNumberFormat="1" applyFont="1" applyFill="1" applyBorder="1" applyAlignment="1">
      <alignment/>
    </xf>
    <xf numFmtId="169" fontId="2" fillId="0" borderId="6" xfId="0" applyNumberFormat="1" applyFont="1" applyFill="1" applyBorder="1" applyAlignment="1">
      <alignment/>
    </xf>
    <xf numFmtId="169" fontId="2" fillId="0" borderId="7" xfId="18" applyNumberFormat="1" applyFont="1" applyFill="1" applyBorder="1" applyAlignment="1">
      <alignment vertical="center"/>
      <protection/>
    </xf>
    <xf numFmtId="169" fontId="3" fillId="0" borderId="0" xfId="0" applyNumberFormat="1" applyFont="1" applyBorder="1" applyAlignment="1">
      <alignment/>
    </xf>
    <xf numFmtId="169" fontId="5" fillId="0" borderId="0" xfId="0" applyNumberFormat="1" applyFont="1" applyFill="1" applyBorder="1" applyAlignment="1">
      <alignment/>
    </xf>
    <xf numFmtId="169" fontId="5" fillId="0" borderId="11" xfId="0" applyNumberFormat="1" applyFont="1" applyFill="1" applyBorder="1" applyAlignment="1">
      <alignment/>
    </xf>
    <xf numFmtId="169" fontId="2" fillId="0" borderId="12" xfId="18" applyNumberFormat="1" applyFont="1" applyFill="1" applyBorder="1" applyAlignment="1">
      <alignment horizontal="right" vertical="center" wrapText="1"/>
      <protection/>
    </xf>
    <xf numFmtId="169" fontId="3" fillId="0" borderId="11" xfId="0" applyNumberFormat="1" applyFont="1" applyFill="1" applyBorder="1" applyAlignment="1">
      <alignment/>
    </xf>
    <xf numFmtId="169" fontId="2" fillId="0" borderId="11" xfId="18" applyNumberFormat="1" applyFont="1" applyFill="1" applyBorder="1" applyAlignment="1">
      <alignment vertical="center"/>
      <protection/>
    </xf>
    <xf numFmtId="169" fontId="2" fillId="0" borderId="10" xfId="0" applyNumberFormat="1" applyFont="1" applyFill="1" applyBorder="1" applyAlignment="1">
      <alignment/>
    </xf>
    <xf numFmtId="169" fontId="2" fillId="0" borderId="11" xfId="0" applyNumberFormat="1" applyFont="1" applyFill="1" applyBorder="1" applyAlignment="1">
      <alignment/>
    </xf>
    <xf numFmtId="3" fontId="2" fillId="0" borderId="4" xfId="18" applyNumberFormat="1" applyFont="1" applyFill="1" applyBorder="1" applyAlignment="1">
      <alignment horizontal="right" vertical="center" wrapText="1"/>
      <protection/>
    </xf>
    <xf numFmtId="169" fontId="5" fillId="0" borderId="11" xfId="0" applyNumberFormat="1" applyFont="1" applyFill="1" applyBorder="1" applyAlignment="1">
      <alignment vertical="center"/>
    </xf>
    <xf numFmtId="169" fontId="2" fillId="0" borderId="9" xfId="18" applyNumberFormat="1" applyFont="1" applyFill="1" applyBorder="1" applyAlignment="1">
      <alignment horizontal="right"/>
      <protection/>
    </xf>
    <xf numFmtId="169" fontId="2" fillId="0" borderId="4" xfId="18" applyNumberFormat="1" applyFont="1" applyFill="1" applyBorder="1" applyAlignment="1">
      <alignment horizontal="right"/>
      <protection/>
    </xf>
    <xf numFmtId="169" fontId="2" fillId="0" borderId="14" xfId="18" applyNumberFormat="1" applyFont="1" applyFill="1" applyBorder="1" applyAlignment="1">
      <alignment horizontal="right"/>
      <protection/>
    </xf>
    <xf numFmtId="169" fontId="2" fillId="0" borderId="8" xfId="18" applyNumberFormat="1" applyFont="1" applyFill="1" applyBorder="1" applyAlignment="1">
      <alignment horizontal="right"/>
      <protection/>
    </xf>
    <xf numFmtId="169" fontId="2" fillId="0" borderId="3" xfId="18" applyNumberFormat="1" applyFont="1" applyFill="1" applyBorder="1" applyAlignment="1">
      <alignment horizontal="right" wrapText="1"/>
      <protection/>
    </xf>
    <xf numFmtId="169" fontId="2" fillId="0" borderId="4" xfId="18" applyNumberFormat="1" applyFont="1" applyFill="1" applyBorder="1" applyAlignment="1">
      <alignment horizontal="right" wrapText="1"/>
      <protection/>
    </xf>
    <xf numFmtId="169" fontId="2" fillId="0" borderId="0" xfId="18" applyNumberFormat="1" applyFont="1" applyFill="1" applyBorder="1" applyAlignment="1">
      <alignment horizontal="right" wrapText="1"/>
      <protection/>
    </xf>
    <xf numFmtId="169" fontId="2" fillId="0" borderId="5" xfId="18" applyNumberFormat="1" applyFont="1" applyFill="1" applyBorder="1" applyAlignment="1">
      <alignment horizontal="right" wrapText="1"/>
      <protection/>
    </xf>
    <xf numFmtId="169" fontId="3" fillId="0" borderId="2" xfId="0" applyNumberFormat="1" applyFont="1" applyFill="1" applyBorder="1" applyAlignment="1">
      <alignment horizontal="right" wrapText="1"/>
    </xf>
    <xf numFmtId="169" fontId="3" fillId="0" borderId="0" xfId="0" applyNumberFormat="1" applyFont="1" applyFill="1" applyAlignment="1">
      <alignment horizontal="right" wrapText="1"/>
    </xf>
    <xf numFmtId="169" fontId="5" fillId="0" borderId="0" xfId="0" applyNumberFormat="1" applyFont="1" applyFill="1" applyAlignment="1">
      <alignment horizontal="right" wrapText="1"/>
    </xf>
    <xf numFmtId="169" fontId="2" fillId="0" borderId="13" xfId="18" applyNumberFormat="1" applyFont="1" applyFill="1" applyBorder="1" applyAlignment="1">
      <alignment horizontal="right" wrapText="1"/>
      <protection/>
    </xf>
    <xf numFmtId="169" fontId="2" fillId="0" borderId="3" xfId="0" applyNumberFormat="1" applyFont="1" applyFill="1" applyBorder="1" applyAlignment="1">
      <alignment horizontal="right" wrapText="1"/>
    </xf>
    <xf numFmtId="169" fontId="2" fillId="0" borderId="0" xfId="0" applyNumberFormat="1" applyFont="1" applyFill="1" applyBorder="1" applyAlignment="1">
      <alignment horizontal="right" wrapText="1"/>
    </xf>
    <xf numFmtId="169" fontId="3" fillId="0" borderId="0" xfId="18" applyNumberFormat="1" applyFont="1" applyFill="1" applyBorder="1" applyAlignment="1">
      <alignment horizontal="right" wrapText="1"/>
      <protection/>
    </xf>
    <xf numFmtId="169" fontId="2" fillId="0" borderId="13" xfId="18" applyNumberFormat="1" applyFont="1" applyFill="1" applyBorder="1" applyAlignment="1">
      <alignment horizontal="right" wrapText="1"/>
      <protection/>
    </xf>
    <xf numFmtId="169" fontId="3" fillId="0" borderId="8" xfId="0" applyNumberFormat="1" applyFont="1" applyBorder="1" applyAlignment="1">
      <alignment horizontal="right" wrapText="1"/>
    </xf>
    <xf numFmtId="169" fontId="3" fillId="0" borderId="2" xfId="0" applyNumberFormat="1" applyFont="1" applyBorder="1" applyAlignment="1">
      <alignment horizontal="right" wrapText="1"/>
    </xf>
    <xf numFmtId="169" fontId="2" fillId="0" borderId="3" xfId="18" applyNumberFormat="1" applyFont="1" applyFill="1" applyBorder="1" applyAlignment="1">
      <alignment horizontal="right" wrapText="1"/>
      <protection/>
    </xf>
    <xf numFmtId="169" fontId="3" fillId="0" borderId="3" xfId="0" applyNumberFormat="1" applyFont="1" applyFill="1" applyBorder="1" applyAlignment="1">
      <alignment horizontal="right" wrapText="1"/>
    </xf>
    <xf numFmtId="169" fontId="2" fillId="0" borderId="7" xfId="18" applyNumberFormat="1" applyFont="1" applyFill="1" applyBorder="1" applyAlignment="1">
      <alignment horizontal="right" wrapText="1"/>
      <protection/>
    </xf>
    <xf numFmtId="169" fontId="2" fillId="0" borderId="6" xfId="18" applyNumberFormat="1" applyFont="1" applyFill="1" applyBorder="1" applyAlignment="1">
      <alignment horizontal="right" wrapText="1"/>
      <protection/>
    </xf>
    <xf numFmtId="169" fontId="3" fillId="0" borderId="9" xfId="0" applyNumberFormat="1" applyFont="1" applyBorder="1" applyAlignment="1">
      <alignment horizontal="right" wrapText="1"/>
    </xf>
    <xf numFmtId="169" fontId="3" fillId="0" borderId="3" xfId="0" applyNumberFormat="1" applyFont="1" applyBorder="1" applyAlignment="1">
      <alignment horizontal="right" wrapText="1"/>
    </xf>
    <xf numFmtId="169" fontId="2" fillId="0" borderId="12" xfId="18" applyNumberFormat="1" applyFont="1" applyFill="1" applyBorder="1" applyAlignment="1">
      <alignment horizontal="center" vertical="center" wrapText="1"/>
      <protection/>
    </xf>
    <xf numFmtId="169" fontId="2" fillId="0" borderId="1" xfId="18" applyNumberFormat="1" applyFont="1" applyFill="1" applyBorder="1" applyAlignment="1">
      <alignment horizontal="right" wrapText="1"/>
      <protection/>
    </xf>
    <xf numFmtId="169" fontId="3" fillId="0" borderId="12" xfId="0" applyNumberFormat="1" applyFont="1" applyFill="1" applyBorder="1" applyAlignment="1">
      <alignment horizontal="right" wrapText="1"/>
    </xf>
    <xf numFmtId="169" fontId="2" fillId="0" borderId="12" xfId="18" applyNumberFormat="1" applyFont="1" applyFill="1" applyBorder="1" applyAlignment="1">
      <alignment horizontal="right" wrapText="1"/>
      <protection/>
    </xf>
    <xf numFmtId="169" fontId="2" fillId="0" borderId="4" xfId="18" applyNumberFormat="1" applyFont="1" applyFill="1" applyBorder="1" applyAlignment="1">
      <alignment horizontal="right" wrapText="1"/>
      <protection/>
    </xf>
    <xf numFmtId="169" fontId="2" fillId="0" borderId="10" xfId="18" applyNumberFormat="1" applyFont="1" applyFill="1" applyBorder="1" applyAlignment="1">
      <alignment horizontal="right" wrapText="1"/>
      <protection/>
    </xf>
    <xf numFmtId="170" fontId="2" fillId="0" borderId="4" xfId="18" applyNumberFormat="1" applyFont="1" applyFill="1" applyBorder="1" applyAlignment="1">
      <alignment horizontal="right" wrapText="1"/>
      <protection/>
    </xf>
    <xf numFmtId="169" fontId="3" fillId="0" borderId="4" xfId="0" applyNumberFormat="1" applyFont="1" applyFill="1" applyBorder="1" applyAlignment="1">
      <alignment horizontal="right" wrapText="1"/>
    </xf>
    <xf numFmtId="169" fontId="3" fillId="0" borderId="4" xfId="0" applyNumberFormat="1" applyFont="1" applyBorder="1" applyAlignment="1">
      <alignment horizontal="right" wrapText="1"/>
    </xf>
    <xf numFmtId="169" fontId="3" fillId="0" borderId="6" xfId="0" applyNumberFormat="1" applyFont="1" applyBorder="1" applyAlignment="1">
      <alignment horizontal="right" wrapText="1"/>
    </xf>
    <xf numFmtId="169" fontId="2" fillId="0" borderId="8" xfId="18" applyNumberFormat="1" applyFont="1" applyFill="1" applyBorder="1" applyAlignment="1">
      <alignment horizontal="right" wrapText="1"/>
      <protection/>
    </xf>
    <xf numFmtId="169" fontId="3" fillId="0" borderId="6" xfId="0" applyNumberFormat="1" applyFont="1" applyFill="1" applyBorder="1" applyAlignment="1">
      <alignment horizontal="right" wrapText="1"/>
    </xf>
    <xf numFmtId="169" fontId="2" fillId="0" borderId="2" xfId="18" applyNumberFormat="1" applyFont="1" applyFill="1" applyBorder="1" applyAlignment="1">
      <alignment horizontal="right" wrapText="1"/>
      <protection/>
    </xf>
    <xf numFmtId="169" fontId="2" fillId="0" borderId="2" xfId="0" applyNumberFormat="1" applyFont="1" applyFill="1" applyBorder="1" applyAlignment="1">
      <alignment horizontal="right" wrapText="1"/>
    </xf>
    <xf numFmtId="169" fontId="2" fillId="0" borderId="6" xfId="0" applyNumberFormat="1" applyFont="1" applyFill="1" applyBorder="1" applyAlignment="1">
      <alignment horizontal="right" wrapText="1"/>
    </xf>
    <xf numFmtId="169" fontId="2" fillId="0" borderId="2" xfId="18" applyNumberFormat="1" applyFont="1" applyFill="1" applyBorder="1" applyAlignment="1">
      <alignment horizontal="right" wrapText="1"/>
      <protection/>
    </xf>
    <xf numFmtId="169" fontId="3" fillId="0" borderId="0" xfId="0" applyNumberFormat="1" applyFont="1" applyBorder="1" applyAlignment="1">
      <alignment horizontal="right" wrapText="1"/>
    </xf>
    <xf numFmtId="169" fontId="2" fillId="0" borderId="9" xfId="18" applyNumberFormat="1" applyFont="1" applyFill="1" applyBorder="1" applyAlignment="1">
      <alignment horizontal="right" wrapText="1"/>
      <protection/>
    </xf>
    <xf numFmtId="169" fontId="3" fillId="0" borderId="0" xfId="0" applyNumberFormat="1" applyFont="1" applyFill="1" applyBorder="1" applyAlignment="1">
      <alignment horizontal="right" wrapText="1"/>
    </xf>
    <xf numFmtId="169" fontId="2" fillId="0" borderId="4" xfId="0" applyNumberFormat="1" applyFont="1" applyFill="1" applyBorder="1" applyAlignment="1">
      <alignment horizontal="right" wrapText="1"/>
    </xf>
    <xf numFmtId="169" fontId="2" fillId="0" borderId="6" xfId="18" applyNumberFormat="1" applyFont="1" applyFill="1" applyBorder="1" applyAlignment="1">
      <alignment horizontal="center" vertical="center" wrapText="1"/>
      <protection/>
    </xf>
    <xf numFmtId="169" fontId="2" fillId="0" borderId="7" xfId="18" applyNumberFormat="1" applyFont="1" applyFill="1" applyBorder="1" applyAlignment="1">
      <alignment horizontal="center" vertical="center" wrapText="1"/>
      <protection/>
    </xf>
    <xf numFmtId="169" fontId="2" fillId="0" borderId="14" xfId="18" applyNumberFormat="1" applyFont="1" applyFill="1" applyBorder="1" applyAlignment="1">
      <alignment horizontal="center" vertical="center" wrapText="1"/>
      <protection/>
    </xf>
    <xf numFmtId="169" fontId="2" fillId="0" borderId="11" xfId="18" applyNumberFormat="1" applyFont="1" applyFill="1" applyBorder="1" applyAlignment="1">
      <alignment horizontal="center" vertical="center" wrapText="1"/>
      <protection/>
    </xf>
    <xf numFmtId="169" fontId="2" fillId="0" borderId="15" xfId="18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169" fontId="2" fillId="0" borderId="5" xfId="18" applyNumberFormat="1" applyFont="1" applyFill="1" applyBorder="1" applyAlignment="1">
      <alignment horizontal="center" vertical="center"/>
      <protection/>
    </xf>
    <xf numFmtId="169" fontId="2" fillId="0" borderId="12" xfId="18" applyNumberFormat="1" applyFont="1" applyFill="1" applyBorder="1" applyAlignment="1">
      <alignment horizontal="center" vertical="center"/>
      <protection/>
    </xf>
    <xf numFmtId="169" fontId="2" fillId="0" borderId="1" xfId="18" applyNumberFormat="1" applyFont="1" applyFill="1" applyBorder="1" applyAlignment="1">
      <alignment horizontal="center" vertical="center"/>
      <protection/>
    </xf>
    <xf numFmtId="169" fontId="2" fillId="0" borderId="4" xfId="18" applyNumberFormat="1" applyFont="1" applyFill="1" applyBorder="1" applyAlignment="1">
      <alignment vertical="center" wrapText="1"/>
      <protection/>
    </xf>
    <xf numFmtId="0" fontId="0" fillId="0" borderId="8" xfId="0" applyBorder="1" applyAlignment="1">
      <alignment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169" fontId="9" fillId="0" borderId="0" xfId="18" applyNumberFormat="1" applyFont="1" applyFill="1" applyAlignment="1">
      <alignment horizontal="center" vertical="center" wrapText="1"/>
      <protection/>
    </xf>
    <xf numFmtId="3" fontId="2" fillId="0" borderId="2" xfId="18" applyNumberFormat="1" applyFont="1" applyFill="1" applyBorder="1" applyAlignment="1">
      <alignment horizontal="center" vertical="center" wrapText="1"/>
      <protection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169" fontId="2" fillId="0" borderId="2" xfId="18" applyNumberFormat="1" applyFont="1" applyFill="1" applyBorder="1" applyAlignment="1">
      <alignment horizontal="center" vertical="center" wrapText="1"/>
      <protection/>
    </xf>
    <xf numFmtId="169" fontId="2" fillId="0" borderId="8" xfId="18" applyNumberFormat="1" applyFont="1" applyFill="1" applyBorder="1" applyAlignment="1">
      <alignment horizontal="center" vertical="center" wrapText="1"/>
      <protection/>
    </xf>
    <xf numFmtId="169" fontId="2" fillId="0" borderId="5" xfId="18" applyNumberFormat="1" applyFont="1" applyFill="1" applyBorder="1" applyAlignment="1">
      <alignment horizontal="center" vertical="center" wrapText="1"/>
      <protection/>
    </xf>
    <xf numFmtId="169" fontId="2" fillId="0" borderId="1" xfId="18" applyNumberFormat="1" applyFont="1" applyFill="1" applyBorder="1" applyAlignment="1">
      <alignment horizontal="center" vertical="center" wrapText="1"/>
      <protection/>
    </xf>
    <xf numFmtId="169" fontId="2" fillId="0" borderId="3" xfId="18" applyNumberFormat="1" applyFont="1" applyFill="1" applyBorder="1" applyAlignment="1">
      <alignment horizontal="center" vertical="center" wrapText="1"/>
      <protection/>
    </xf>
    <xf numFmtId="169" fontId="2" fillId="0" borderId="10" xfId="18" applyNumberFormat="1" applyFont="1" applyFill="1" applyBorder="1" applyAlignment="1">
      <alignment horizontal="center" vertical="center" wrapText="1"/>
      <protection/>
    </xf>
    <xf numFmtId="169" fontId="2" fillId="0" borderId="5" xfId="18" applyNumberFormat="1" applyFont="1" applyFill="1" applyBorder="1" applyAlignment="1">
      <alignment vertical="center" wrapText="1"/>
      <protection/>
    </xf>
    <xf numFmtId="169" fontId="2" fillId="0" borderId="1" xfId="18" applyNumberFormat="1" applyFont="1" applyFill="1" applyBorder="1" applyAlignment="1">
      <alignment vertical="center" wrapText="1"/>
      <protection/>
    </xf>
    <xf numFmtId="3" fontId="2" fillId="0" borderId="3" xfId="18" applyNumberFormat="1" applyFont="1" applyFill="1" applyBorder="1" applyAlignment="1">
      <alignment horizontal="center" vertical="center" wrapText="1"/>
      <protection/>
    </xf>
    <xf numFmtId="169" fontId="2" fillId="0" borderId="4" xfId="18" applyNumberFormat="1" applyFont="1" applyFill="1" applyBorder="1" applyAlignment="1">
      <alignment horizontal="center" vertical="center"/>
      <protection/>
    </xf>
    <xf numFmtId="3" fontId="2" fillId="0" borderId="10" xfId="18" applyNumberFormat="1" applyFont="1" applyFill="1" applyBorder="1" applyAlignment="1">
      <alignment horizontal="center" vertical="center" wrapText="1"/>
      <protection/>
    </xf>
    <xf numFmtId="169" fontId="4" fillId="0" borderId="11" xfId="18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Лист1" xfId="18"/>
    <cellStyle name="Обычный_Лист2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"/>
  <sheetViews>
    <sheetView workbookViewId="0" topLeftCell="A1">
      <selection activeCell="O25" sqref="O25:O26"/>
    </sheetView>
  </sheetViews>
  <sheetFormatPr defaultColWidth="9.00390625" defaultRowHeight="12.75"/>
  <cols>
    <col min="1" max="1" width="2.625" style="0" customWidth="1"/>
    <col min="2" max="2" width="16.875" style="0" customWidth="1"/>
    <col min="3" max="3" width="11.875" style="0" customWidth="1"/>
    <col min="4" max="4" width="10.75390625" style="0" customWidth="1"/>
    <col min="5" max="5" width="4.875" style="0" customWidth="1"/>
    <col min="6" max="6" width="11.125" style="0" customWidth="1"/>
    <col min="7" max="7" width="10.125" style="0" customWidth="1"/>
    <col min="8" max="8" width="5.00390625" style="0" customWidth="1"/>
    <col min="9" max="9" width="9.75390625" style="0" customWidth="1"/>
    <col min="10" max="10" width="8.125" style="0" customWidth="1"/>
    <col min="11" max="11" width="5.00390625" style="0" customWidth="1"/>
    <col min="12" max="12" width="10.125" style="0" customWidth="1"/>
    <col min="13" max="13" width="8.375" style="0" customWidth="1"/>
    <col min="14" max="14" width="5.00390625" style="0" customWidth="1"/>
    <col min="16" max="16" width="7.125" style="0" customWidth="1"/>
    <col min="17" max="17" width="4.625" style="0" customWidth="1"/>
    <col min="18" max="18" width="10.75390625" style="0" customWidth="1"/>
    <col min="20" max="20" width="4.00390625" style="0" customWidth="1"/>
    <col min="21" max="21" width="10.00390625" style="0" customWidth="1"/>
    <col min="22" max="22" width="8.875" style="0" customWidth="1"/>
    <col min="23" max="23" width="4.25390625" style="0" customWidth="1"/>
    <col min="25" max="25" width="7.625" style="0" customWidth="1"/>
    <col min="26" max="26" width="4.00390625" style="0" customWidth="1"/>
    <col min="27" max="27" width="10.00390625" style="0" bestFit="1" customWidth="1"/>
    <col min="28" max="28" width="7.875" style="0" customWidth="1"/>
    <col min="29" max="29" width="3.00390625" style="0" customWidth="1"/>
    <col min="30" max="31" width="10.00390625" style="0" bestFit="1" customWidth="1"/>
    <col min="32" max="32" width="5.625" style="0" customWidth="1"/>
    <col min="33" max="33" width="10.00390625" style="0" bestFit="1" customWidth="1"/>
    <col min="35" max="35" width="5.75390625" style="0" customWidth="1"/>
  </cols>
  <sheetData>
    <row r="1" spans="1:16" s="27" customFormat="1" ht="15.75">
      <c r="A1" s="149" t="s">
        <v>32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35" s="87" customFormat="1" ht="14.25" customHeight="1">
      <c r="A2" s="150" t="s">
        <v>1</v>
      </c>
      <c r="B2" s="153" t="s">
        <v>2</v>
      </c>
      <c r="C2" s="154" t="s">
        <v>5</v>
      </c>
      <c r="D2" s="144"/>
      <c r="E2" s="145"/>
      <c r="F2" s="155" t="s">
        <v>4</v>
      </c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8"/>
      <c r="R2" s="154" t="s">
        <v>38</v>
      </c>
      <c r="S2" s="144"/>
      <c r="T2" s="145"/>
      <c r="U2" s="154" t="s">
        <v>39</v>
      </c>
      <c r="V2" s="144"/>
      <c r="W2" s="145"/>
      <c r="X2" s="143" t="s">
        <v>40</v>
      </c>
      <c r="Y2" s="144"/>
      <c r="Z2" s="145"/>
      <c r="AA2" s="143" t="s">
        <v>44</v>
      </c>
      <c r="AB2" s="144"/>
      <c r="AC2" s="145"/>
      <c r="AD2" s="143" t="s">
        <v>45</v>
      </c>
      <c r="AE2" s="144"/>
      <c r="AF2" s="145"/>
      <c r="AG2" s="143" t="s">
        <v>46</v>
      </c>
      <c r="AH2" s="144"/>
      <c r="AI2" s="145"/>
    </row>
    <row r="3" spans="1:35" s="27" customFormat="1" ht="41.25" customHeight="1">
      <c r="A3" s="151"/>
      <c r="B3" s="151"/>
      <c r="C3" s="146"/>
      <c r="D3" s="147"/>
      <c r="E3" s="148"/>
      <c r="F3" s="139" t="s">
        <v>34</v>
      </c>
      <c r="G3" s="140"/>
      <c r="H3" s="141"/>
      <c r="I3" s="155" t="s">
        <v>35</v>
      </c>
      <c r="J3" s="137"/>
      <c r="K3" s="138"/>
      <c r="L3" s="155" t="s">
        <v>36</v>
      </c>
      <c r="M3" s="137"/>
      <c r="N3" s="138"/>
      <c r="O3" s="155" t="s">
        <v>37</v>
      </c>
      <c r="P3" s="137"/>
      <c r="Q3" s="138"/>
      <c r="R3" s="146"/>
      <c r="S3" s="147"/>
      <c r="T3" s="148"/>
      <c r="U3" s="146"/>
      <c r="V3" s="147"/>
      <c r="W3" s="148"/>
      <c r="X3" s="146"/>
      <c r="Y3" s="147"/>
      <c r="Z3" s="148"/>
      <c r="AA3" s="146"/>
      <c r="AB3" s="147"/>
      <c r="AC3" s="148"/>
      <c r="AD3" s="146"/>
      <c r="AE3" s="147"/>
      <c r="AF3" s="148"/>
      <c r="AG3" s="146"/>
      <c r="AH3" s="147"/>
      <c r="AI3" s="148"/>
    </row>
    <row r="4" spans="1:35" s="27" customFormat="1" ht="26.25" customHeight="1">
      <c r="A4" s="152"/>
      <c r="B4" s="152"/>
      <c r="C4" s="62" t="s">
        <v>6</v>
      </c>
      <c r="D4" s="55" t="s">
        <v>7</v>
      </c>
      <c r="E4" s="57" t="s">
        <v>8</v>
      </c>
      <c r="F4" s="55" t="s">
        <v>6</v>
      </c>
      <c r="G4" s="55" t="s">
        <v>7</v>
      </c>
      <c r="H4" s="34" t="s">
        <v>8</v>
      </c>
      <c r="I4" s="62" t="s">
        <v>6</v>
      </c>
      <c r="J4" s="55" t="s">
        <v>7</v>
      </c>
      <c r="K4" s="34" t="s">
        <v>8</v>
      </c>
      <c r="L4" s="55" t="s">
        <v>6</v>
      </c>
      <c r="M4" s="55" t="s">
        <v>7</v>
      </c>
      <c r="N4" s="55" t="s">
        <v>8</v>
      </c>
      <c r="O4" s="55" t="s">
        <v>6</v>
      </c>
      <c r="P4" s="34" t="s">
        <v>7</v>
      </c>
      <c r="Q4" s="34" t="s">
        <v>8</v>
      </c>
      <c r="R4" s="55" t="s">
        <v>9</v>
      </c>
      <c r="S4" s="55" t="s">
        <v>7</v>
      </c>
      <c r="T4" s="55" t="s">
        <v>8</v>
      </c>
      <c r="U4" s="55" t="s">
        <v>9</v>
      </c>
      <c r="V4" s="55" t="s">
        <v>7</v>
      </c>
      <c r="W4" s="55" t="s">
        <v>8</v>
      </c>
      <c r="X4" s="55" t="s">
        <v>9</v>
      </c>
      <c r="Y4" s="55" t="s">
        <v>7</v>
      </c>
      <c r="Z4" s="55" t="s">
        <v>8</v>
      </c>
      <c r="AA4" s="55" t="s">
        <v>9</v>
      </c>
      <c r="AB4" s="55" t="s">
        <v>7</v>
      </c>
      <c r="AC4" s="55" t="s">
        <v>8</v>
      </c>
      <c r="AD4" s="55" t="s">
        <v>9</v>
      </c>
      <c r="AE4" s="55" t="s">
        <v>7</v>
      </c>
      <c r="AF4" s="55" t="s">
        <v>8</v>
      </c>
      <c r="AG4" s="55" t="s">
        <v>9</v>
      </c>
      <c r="AH4" s="55" t="s">
        <v>7</v>
      </c>
      <c r="AI4" s="55" t="s">
        <v>8</v>
      </c>
    </row>
    <row r="5" spans="1:35" s="27" customFormat="1" ht="31.5" customHeight="1">
      <c r="A5" s="71">
        <v>1</v>
      </c>
      <c r="B5" s="44" t="s">
        <v>14</v>
      </c>
      <c r="C5" s="105">
        <v>1494600</v>
      </c>
      <c r="D5" s="121">
        <v>173799.63</v>
      </c>
      <c r="E5" s="122">
        <f>+D5/C5*100</f>
        <v>11.628504616619832</v>
      </c>
      <c r="F5" s="96">
        <v>303900</v>
      </c>
      <c r="G5" s="123">
        <v>51283.28</v>
      </c>
      <c r="H5" s="124">
        <f>+G5/F5*100</f>
        <v>16.87505100361961</v>
      </c>
      <c r="I5" s="123">
        <v>76840</v>
      </c>
      <c r="J5" s="96">
        <v>20000</v>
      </c>
      <c r="K5" s="109">
        <f>+J5/I5*100</f>
        <v>26.028110359187924</v>
      </c>
      <c r="L5" s="96">
        <v>291360</v>
      </c>
      <c r="M5" s="123">
        <v>18960</v>
      </c>
      <c r="N5" s="124">
        <f>+M5/L5*100</f>
        <v>6.507413509060955</v>
      </c>
      <c r="O5" s="125">
        <v>12900</v>
      </c>
      <c r="P5" s="126">
        <v>0</v>
      </c>
      <c r="Q5" s="127">
        <f>P5/O5</f>
        <v>0</v>
      </c>
      <c r="R5" s="104">
        <v>476500</v>
      </c>
      <c r="S5" s="105">
        <v>83556.35</v>
      </c>
      <c r="T5" s="127">
        <f>S5/R5*100</f>
        <v>17.535435466946485</v>
      </c>
      <c r="U5" s="104">
        <v>3100</v>
      </c>
      <c r="V5" s="105">
        <v>0</v>
      </c>
      <c r="W5" s="127">
        <f>V5/U5*100</f>
        <v>0</v>
      </c>
      <c r="X5" s="104">
        <v>300000</v>
      </c>
      <c r="Y5" s="105">
        <v>0</v>
      </c>
      <c r="Z5" s="127">
        <f>Y5/X5*100</f>
        <v>0</v>
      </c>
      <c r="AA5" s="104">
        <v>0</v>
      </c>
      <c r="AB5" s="105">
        <v>0</v>
      </c>
      <c r="AC5" s="127"/>
      <c r="AD5" s="104">
        <v>0</v>
      </c>
      <c r="AE5" s="105">
        <v>0</v>
      </c>
      <c r="AF5" s="127"/>
      <c r="AG5" s="104">
        <v>0</v>
      </c>
      <c r="AH5" s="105">
        <v>0</v>
      </c>
      <c r="AI5" s="127"/>
    </row>
    <row r="6" spans="1:35" s="27" customFormat="1" ht="28.5" customHeight="1">
      <c r="A6" s="43">
        <v>2</v>
      </c>
      <c r="B6" s="45" t="s">
        <v>15</v>
      </c>
      <c r="C6" s="111">
        <v>1108560</v>
      </c>
      <c r="D6" s="128">
        <v>159940.39</v>
      </c>
      <c r="E6" s="129">
        <f aca="true" t="shared" si="0" ref="E6:E19">+D6/C6*100</f>
        <v>14.427761239806596</v>
      </c>
      <c r="F6" s="107">
        <v>297600</v>
      </c>
      <c r="G6" s="130">
        <v>52122.52</v>
      </c>
      <c r="H6" s="92">
        <f aca="true" t="shared" si="1" ref="H6:H19">+G6/F6*100</f>
        <v>17.5142876344086</v>
      </c>
      <c r="I6" s="130">
        <v>46400</v>
      </c>
      <c r="J6" s="107">
        <v>8000</v>
      </c>
      <c r="K6" s="94">
        <f aca="true" t="shared" si="2" ref="K6:K19">+J6/I6*100</f>
        <v>17.24137931034483</v>
      </c>
      <c r="L6" s="107">
        <v>177160</v>
      </c>
      <c r="M6" s="130">
        <v>17729</v>
      </c>
      <c r="N6" s="92">
        <f aca="true" t="shared" si="3" ref="N6:N19">+M6/L6*100</f>
        <v>10.007337999548431</v>
      </c>
      <c r="O6" s="100">
        <v>6900</v>
      </c>
      <c r="P6" s="101">
        <v>0</v>
      </c>
      <c r="Q6" s="127">
        <f aca="true" t="shared" si="4" ref="Q6:Q19">P6/O6</f>
        <v>0</v>
      </c>
      <c r="R6" s="110">
        <v>497700</v>
      </c>
      <c r="S6" s="111">
        <v>82088.87</v>
      </c>
      <c r="T6" s="106">
        <f aca="true" t="shared" si="5" ref="T6:T19">S6/R6*100</f>
        <v>16.493644765923246</v>
      </c>
      <c r="U6" s="110">
        <v>1600</v>
      </c>
      <c r="V6" s="111">
        <v>0</v>
      </c>
      <c r="W6" s="106">
        <f aca="true" t="shared" si="6" ref="W6:W19">V6/U6*100</f>
        <v>0</v>
      </c>
      <c r="X6" s="110">
        <v>81200</v>
      </c>
      <c r="Y6" s="111">
        <v>0</v>
      </c>
      <c r="Z6" s="106">
        <f aca="true" t="shared" si="7" ref="Z6:Z19">Y6/X6*100</f>
        <v>0</v>
      </c>
      <c r="AA6" s="110">
        <v>0</v>
      </c>
      <c r="AB6" s="111">
        <v>0</v>
      </c>
      <c r="AC6" s="106"/>
      <c r="AD6" s="110">
        <v>0</v>
      </c>
      <c r="AE6" s="111">
        <v>0</v>
      </c>
      <c r="AF6" s="106"/>
      <c r="AG6" s="110">
        <v>0</v>
      </c>
      <c r="AH6" s="111">
        <v>0</v>
      </c>
      <c r="AI6" s="106"/>
    </row>
    <row r="7" spans="1:35" s="27" customFormat="1" ht="24.75" customHeight="1">
      <c r="A7" s="43">
        <v>3</v>
      </c>
      <c r="B7" s="45" t="s">
        <v>16</v>
      </c>
      <c r="C7" s="111">
        <v>993650</v>
      </c>
      <c r="D7" s="128">
        <v>170593.6</v>
      </c>
      <c r="E7" s="129">
        <f t="shared" si="0"/>
        <v>17.168379207970613</v>
      </c>
      <c r="F7" s="107">
        <v>232900</v>
      </c>
      <c r="G7" s="130">
        <v>39106.54</v>
      </c>
      <c r="H7" s="92">
        <f t="shared" si="1"/>
        <v>16.791129240017174</v>
      </c>
      <c r="I7" s="130">
        <v>38200</v>
      </c>
      <c r="J7" s="107">
        <v>7824</v>
      </c>
      <c r="K7" s="94">
        <f t="shared" si="2"/>
        <v>20.481675392670155</v>
      </c>
      <c r="L7" s="107">
        <v>169650</v>
      </c>
      <c r="M7" s="130">
        <v>30189.72</v>
      </c>
      <c r="N7" s="92">
        <f t="shared" si="3"/>
        <v>17.795296198054817</v>
      </c>
      <c r="O7" s="100">
        <v>7100</v>
      </c>
      <c r="P7" s="101">
        <v>0</v>
      </c>
      <c r="Q7" s="127">
        <f t="shared" si="4"/>
        <v>0</v>
      </c>
      <c r="R7" s="110">
        <v>478100</v>
      </c>
      <c r="S7" s="111">
        <v>93473.34</v>
      </c>
      <c r="T7" s="106">
        <f t="shared" si="5"/>
        <v>19.55100188245137</v>
      </c>
      <c r="U7" s="110">
        <v>1700</v>
      </c>
      <c r="V7" s="111">
        <v>0</v>
      </c>
      <c r="W7" s="106">
        <f t="shared" si="6"/>
        <v>0</v>
      </c>
      <c r="X7" s="110">
        <v>66000</v>
      </c>
      <c r="Y7" s="111">
        <v>0</v>
      </c>
      <c r="Z7" s="106">
        <f t="shared" si="7"/>
        <v>0</v>
      </c>
      <c r="AA7" s="110">
        <v>0</v>
      </c>
      <c r="AB7" s="111">
        <v>0</v>
      </c>
      <c r="AC7" s="106"/>
      <c r="AD7" s="110">
        <v>0</v>
      </c>
      <c r="AE7" s="111">
        <v>0</v>
      </c>
      <c r="AF7" s="106"/>
      <c r="AG7" s="110">
        <v>0</v>
      </c>
      <c r="AH7" s="111">
        <v>0</v>
      </c>
      <c r="AI7" s="106"/>
    </row>
    <row r="8" spans="1:35" s="27" customFormat="1" ht="30" customHeight="1">
      <c r="A8" s="43">
        <v>4</v>
      </c>
      <c r="B8" s="45" t="s">
        <v>17</v>
      </c>
      <c r="C8" s="111">
        <v>1409260</v>
      </c>
      <c r="D8" s="128">
        <v>206737.25</v>
      </c>
      <c r="E8" s="129">
        <f t="shared" si="0"/>
        <v>14.66991541660162</v>
      </c>
      <c r="F8" s="107">
        <v>303600</v>
      </c>
      <c r="G8" s="130">
        <v>51253.68</v>
      </c>
      <c r="H8" s="92">
        <f t="shared" si="1"/>
        <v>16.88197628458498</v>
      </c>
      <c r="I8" s="130">
        <v>68800</v>
      </c>
      <c r="J8" s="107">
        <v>0</v>
      </c>
      <c r="K8" s="94">
        <f t="shared" si="2"/>
        <v>0</v>
      </c>
      <c r="L8" s="107">
        <v>266060</v>
      </c>
      <c r="M8" s="130">
        <v>17325.73</v>
      </c>
      <c r="N8" s="92">
        <f t="shared" si="3"/>
        <v>6.511963466887168</v>
      </c>
      <c r="O8" s="100">
        <v>11300</v>
      </c>
      <c r="P8" s="101">
        <v>0</v>
      </c>
      <c r="Q8" s="127">
        <f t="shared" si="4"/>
        <v>0</v>
      </c>
      <c r="R8" s="110">
        <v>664800</v>
      </c>
      <c r="S8" s="111">
        <v>138157.84</v>
      </c>
      <c r="T8" s="106">
        <f t="shared" si="5"/>
        <v>20.781865222623345</v>
      </c>
      <c r="U8" s="110">
        <v>2700</v>
      </c>
      <c r="V8" s="111">
        <v>0</v>
      </c>
      <c r="W8" s="106">
        <f t="shared" si="6"/>
        <v>0</v>
      </c>
      <c r="X8" s="110">
        <v>92000</v>
      </c>
      <c r="Y8" s="111">
        <v>0</v>
      </c>
      <c r="Z8" s="106">
        <f t="shared" si="7"/>
        <v>0</v>
      </c>
      <c r="AA8" s="110">
        <v>0</v>
      </c>
      <c r="AB8" s="111">
        <v>0</v>
      </c>
      <c r="AC8" s="106"/>
      <c r="AD8" s="110">
        <v>0</v>
      </c>
      <c r="AE8" s="111">
        <v>0</v>
      </c>
      <c r="AF8" s="106"/>
      <c r="AG8" s="110">
        <v>0</v>
      </c>
      <c r="AH8" s="111">
        <v>0</v>
      </c>
      <c r="AI8" s="106"/>
    </row>
    <row r="9" spans="1:35" s="27" customFormat="1" ht="30" customHeight="1">
      <c r="A9" s="43">
        <v>5</v>
      </c>
      <c r="B9" s="45" t="s">
        <v>18</v>
      </c>
      <c r="C9" s="111">
        <v>1588650</v>
      </c>
      <c r="D9" s="128">
        <v>174168.21</v>
      </c>
      <c r="E9" s="129">
        <f t="shared" si="0"/>
        <v>10.963283920309696</v>
      </c>
      <c r="F9" s="107">
        <v>326000</v>
      </c>
      <c r="G9" s="130">
        <v>52190.22</v>
      </c>
      <c r="H9" s="92">
        <f t="shared" si="1"/>
        <v>16.00926993865031</v>
      </c>
      <c r="I9" s="130">
        <v>78700</v>
      </c>
      <c r="J9" s="107">
        <v>0</v>
      </c>
      <c r="K9" s="94">
        <f t="shared" si="2"/>
        <v>0</v>
      </c>
      <c r="L9" s="107">
        <v>254750</v>
      </c>
      <c r="M9" s="130">
        <v>19503.65</v>
      </c>
      <c r="N9" s="92">
        <f t="shared" si="3"/>
        <v>7.655996074582926</v>
      </c>
      <c r="O9" s="100">
        <v>10200</v>
      </c>
      <c r="P9" s="101">
        <v>0</v>
      </c>
      <c r="Q9" s="127">
        <f t="shared" si="4"/>
        <v>0</v>
      </c>
      <c r="R9" s="110">
        <v>828200</v>
      </c>
      <c r="S9" s="111">
        <v>102474.34</v>
      </c>
      <c r="T9" s="106">
        <f t="shared" si="5"/>
        <v>12.373139338324075</v>
      </c>
      <c r="U9" s="110">
        <v>2400</v>
      </c>
      <c r="V9" s="111">
        <v>0</v>
      </c>
      <c r="W9" s="106">
        <f t="shared" si="6"/>
        <v>0</v>
      </c>
      <c r="X9" s="110">
        <v>88400</v>
      </c>
      <c r="Y9" s="111">
        <v>0</v>
      </c>
      <c r="Z9" s="106">
        <f t="shared" si="7"/>
        <v>0</v>
      </c>
      <c r="AA9" s="110">
        <v>0</v>
      </c>
      <c r="AB9" s="111">
        <v>0</v>
      </c>
      <c r="AC9" s="106"/>
      <c r="AD9" s="110">
        <v>0</v>
      </c>
      <c r="AE9" s="111">
        <v>0</v>
      </c>
      <c r="AF9" s="106"/>
      <c r="AG9" s="110">
        <v>0</v>
      </c>
      <c r="AH9" s="111">
        <v>0</v>
      </c>
      <c r="AI9" s="106"/>
    </row>
    <row r="10" spans="1:35" s="27" customFormat="1" ht="22.5">
      <c r="A10" s="43">
        <v>6</v>
      </c>
      <c r="B10" s="45" t="s">
        <v>19</v>
      </c>
      <c r="C10" s="111">
        <v>1459050</v>
      </c>
      <c r="D10" s="128">
        <v>160448.12</v>
      </c>
      <c r="E10" s="129">
        <f t="shared" si="0"/>
        <v>10.996752681539357</v>
      </c>
      <c r="F10" s="107">
        <v>340250</v>
      </c>
      <c r="G10" s="130">
        <v>53753.84</v>
      </c>
      <c r="H10" s="92">
        <f t="shared" si="1"/>
        <v>15.798336517266714</v>
      </c>
      <c r="I10" s="130">
        <v>79040</v>
      </c>
      <c r="J10" s="107">
        <v>0</v>
      </c>
      <c r="K10" s="94">
        <f t="shared" si="2"/>
        <v>0</v>
      </c>
      <c r="L10" s="107">
        <v>275860</v>
      </c>
      <c r="M10" s="130">
        <v>12876.69</v>
      </c>
      <c r="N10" s="92">
        <f t="shared" si="3"/>
        <v>4.667835133763503</v>
      </c>
      <c r="O10" s="100">
        <v>12500</v>
      </c>
      <c r="P10" s="101">
        <v>0</v>
      </c>
      <c r="Q10" s="127">
        <f t="shared" si="4"/>
        <v>0</v>
      </c>
      <c r="R10" s="110">
        <v>446800</v>
      </c>
      <c r="S10" s="111">
        <v>93817.59</v>
      </c>
      <c r="T10" s="106">
        <f t="shared" si="5"/>
        <v>20.997670098478068</v>
      </c>
      <c r="U10" s="110">
        <v>3000</v>
      </c>
      <c r="V10" s="111">
        <v>0</v>
      </c>
      <c r="W10" s="106">
        <f t="shared" si="6"/>
        <v>0</v>
      </c>
      <c r="X10" s="110">
        <v>301600</v>
      </c>
      <c r="Y10" s="111">
        <v>0</v>
      </c>
      <c r="Z10" s="106">
        <f t="shared" si="7"/>
        <v>0</v>
      </c>
      <c r="AA10" s="110">
        <v>0</v>
      </c>
      <c r="AB10" s="111">
        <v>0</v>
      </c>
      <c r="AC10" s="106"/>
      <c r="AD10" s="110">
        <v>0</v>
      </c>
      <c r="AE10" s="111">
        <v>0</v>
      </c>
      <c r="AF10" s="106"/>
      <c r="AG10" s="110">
        <v>0</v>
      </c>
      <c r="AH10" s="111">
        <v>0</v>
      </c>
      <c r="AI10" s="106"/>
    </row>
    <row r="11" spans="1:35" s="27" customFormat="1" ht="22.5">
      <c r="A11" s="43">
        <v>7</v>
      </c>
      <c r="B11" s="45" t="s">
        <v>20</v>
      </c>
      <c r="C11" s="111">
        <v>830850</v>
      </c>
      <c r="D11" s="128">
        <v>112945.82</v>
      </c>
      <c r="E11" s="129">
        <f t="shared" si="0"/>
        <v>13.594008545465488</v>
      </c>
      <c r="F11" s="107">
        <v>242000</v>
      </c>
      <c r="G11" s="130">
        <v>46552.98</v>
      </c>
      <c r="H11" s="92">
        <f t="shared" si="1"/>
        <v>19.236768595041323</v>
      </c>
      <c r="I11" s="130">
        <v>43800</v>
      </c>
      <c r="J11" s="107">
        <v>0</v>
      </c>
      <c r="K11" s="94">
        <f t="shared" si="2"/>
        <v>0</v>
      </c>
      <c r="L11" s="107">
        <v>149050</v>
      </c>
      <c r="M11" s="130">
        <v>5600</v>
      </c>
      <c r="N11" s="92">
        <f t="shared" si="3"/>
        <v>3.757128480375713</v>
      </c>
      <c r="O11" s="100">
        <v>6500</v>
      </c>
      <c r="P11" s="101">
        <v>0</v>
      </c>
      <c r="Q11" s="127">
        <f t="shared" si="4"/>
        <v>0</v>
      </c>
      <c r="R11" s="110">
        <v>332000</v>
      </c>
      <c r="S11" s="111">
        <v>60792.84</v>
      </c>
      <c r="T11" s="106">
        <f t="shared" si="5"/>
        <v>18.311096385542168</v>
      </c>
      <c r="U11" s="110">
        <v>1500</v>
      </c>
      <c r="V11" s="111">
        <v>0</v>
      </c>
      <c r="W11" s="106">
        <f t="shared" si="6"/>
        <v>0</v>
      </c>
      <c r="X11" s="110">
        <v>56000</v>
      </c>
      <c r="Y11" s="111">
        <v>0</v>
      </c>
      <c r="Z11" s="106">
        <f t="shared" si="7"/>
        <v>0</v>
      </c>
      <c r="AA11" s="110">
        <v>0</v>
      </c>
      <c r="AB11" s="111">
        <v>0</v>
      </c>
      <c r="AC11" s="106"/>
      <c r="AD11" s="110">
        <v>0</v>
      </c>
      <c r="AE11" s="111">
        <v>0</v>
      </c>
      <c r="AF11" s="106"/>
      <c r="AG11" s="110">
        <v>0</v>
      </c>
      <c r="AH11" s="111">
        <v>0</v>
      </c>
      <c r="AI11" s="106"/>
    </row>
    <row r="12" spans="1:35" s="27" customFormat="1" ht="27" customHeight="1">
      <c r="A12" s="43">
        <v>8</v>
      </c>
      <c r="B12" s="45" t="s">
        <v>21</v>
      </c>
      <c r="C12" s="111">
        <v>1084540</v>
      </c>
      <c r="D12" s="128">
        <v>100460.75</v>
      </c>
      <c r="E12" s="129">
        <f t="shared" si="0"/>
        <v>9.262982462610877</v>
      </c>
      <c r="F12" s="107">
        <v>244500</v>
      </c>
      <c r="G12" s="130">
        <v>50397.74</v>
      </c>
      <c r="H12" s="92">
        <f t="shared" si="1"/>
        <v>20.612572597137014</v>
      </c>
      <c r="I12" s="130">
        <v>54652</v>
      </c>
      <c r="J12" s="107">
        <v>0</v>
      </c>
      <c r="K12" s="94">
        <f t="shared" si="2"/>
        <v>0</v>
      </c>
      <c r="L12" s="107">
        <v>190488</v>
      </c>
      <c r="M12" s="130">
        <v>8979.47</v>
      </c>
      <c r="N12" s="92">
        <f t="shared" si="3"/>
        <v>4.713929486371845</v>
      </c>
      <c r="O12" s="100">
        <v>8900</v>
      </c>
      <c r="P12" s="101">
        <v>0</v>
      </c>
      <c r="Q12" s="127">
        <f t="shared" si="4"/>
        <v>0</v>
      </c>
      <c r="R12" s="110">
        <v>339100</v>
      </c>
      <c r="S12" s="111">
        <v>41083.54</v>
      </c>
      <c r="T12" s="106">
        <f t="shared" si="5"/>
        <v>12.115464464759658</v>
      </c>
      <c r="U12" s="110">
        <v>2100</v>
      </c>
      <c r="V12" s="111">
        <v>0</v>
      </c>
      <c r="W12" s="106">
        <f t="shared" si="6"/>
        <v>0</v>
      </c>
      <c r="X12" s="110">
        <v>244800</v>
      </c>
      <c r="Y12" s="111">
        <v>0</v>
      </c>
      <c r="Z12" s="106">
        <f t="shared" si="7"/>
        <v>0</v>
      </c>
      <c r="AA12" s="110">
        <v>0</v>
      </c>
      <c r="AB12" s="111">
        <v>0</v>
      </c>
      <c r="AC12" s="106"/>
      <c r="AD12" s="110">
        <v>0</v>
      </c>
      <c r="AE12" s="111">
        <v>0</v>
      </c>
      <c r="AF12" s="106"/>
      <c r="AG12" s="110">
        <v>0</v>
      </c>
      <c r="AH12" s="111">
        <v>0</v>
      </c>
      <c r="AI12" s="106"/>
    </row>
    <row r="13" spans="1:35" s="27" customFormat="1" ht="25.5" customHeight="1">
      <c r="A13" s="43">
        <v>9</v>
      </c>
      <c r="B13" s="45" t="s">
        <v>22</v>
      </c>
      <c r="C13" s="111">
        <v>1291870</v>
      </c>
      <c r="D13" s="128">
        <v>150429.47</v>
      </c>
      <c r="E13" s="129">
        <f t="shared" si="0"/>
        <v>11.644319474869762</v>
      </c>
      <c r="F13" s="107">
        <v>320700</v>
      </c>
      <c r="G13" s="130">
        <v>60923.63</v>
      </c>
      <c r="H13" s="92">
        <f t="shared" si="1"/>
        <v>18.997078266292483</v>
      </c>
      <c r="I13" s="130">
        <v>5570</v>
      </c>
      <c r="J13" s="107">
        <v>0</v>
      </c>
      <c r="K13" s="94">
        <f t="shared" si="2"/>
        <v>0</v>
      </c>
      <c r="L13" s="107">
        <v>204000</v>
      </c>
      <c r="M13" s="130">
        <v>15272</v>
      </c>
      <c r="N13" s="92">
        <f t="shared" si="3"/>
        <v>7.486274509803921</v>
      </c>
      <c r="O13" s="100">
        <v>9900</v>
      </c>
      <c r="P13" s="101">
        <v>0</v>
      </c>
      <c r="Q13" s="127">
        <f t="shared" si="4"/>
        <v>0</v>
      </c>
      <c r="R13" s="110">
        <v>482900</v>
      </c>
      <c r="S13" s="111">
        <v>74233.84</v>
      </c>
      <c r="T13" s="106">
        <f t="shared" si="5"/>
        <v>15.372507765582935</v>
      </c>
      <c r="U13" s="110">
        <v>2400</v>
      </c>
      <c r="V13" s="111">
        <v>0</v>
      </c>
      <c r="W13" s="106">
        <f t="shared" si="6"/>
        <v>0</v>
      </c>
      <c r="X13" s="110">
        <v>266400</v>
      </c>
      <c r="Y13" s="111">
        <v>0</v>
      </c>
      <c r="Z13" s="106">
        <f t="shared" si="7"/>
        <v>0</v>
      </c>
      <c r="AA13" s="110">
        <v>0</v>
      </c>
      <c r="AB13" s="111">
        <v>0</v>
      </c>
      <c r="AC13" s="106"/>
      <c r="AD13" s="110">
        <v>0</v>
      </c>
      <c r="AE13" s="111">
        <v>0</v>
      </c>
      <c r="AF13" s="106"/>
      <c r="AG13" s="110">
        <v>0</v>
      </c>
      <c r="AH13" s="111">
        <v>0</v>
      </c>
      <c r="AI13" s="106"/>
    </row>
    <row r="14" spans="1:35" s="27" customFormat="1" ht="22.5">
      <c r="A14" s="43">
        <v>10</v>
      </c>
      <c r="B14" s="45" t="s">
        <v>23</v>
      </c>
      <c r="C14" s="111">
        <v>1172030</v>
      </c>
      <c r="D14" s="128">
        <v>156227.99</v>
      </c>
      <c r="E14" s="129">
        <f t="shared" si="0"/>
        <v>13.329692072728513</v>
      </c>
      <c r="F14" s="107">
        <v>234000</v>
      </c>
      <c r="G14" s="130">
        <v>38282.24</v>
      </c>
      <c r="H14" s="92">
        <f t="shared" si="1"/>
        <v>16.359931623931622</v>
      </c>
      <c r="I14" s="130">
        <v>64540</v>
      </c>
      <c r="J14" s="107">
        <v>13000</v>
      </c>
      <c r="K14" s="94">
        <f t="shared" si="2"/>
        <v>20.14254725751472</v>
      </c>
      <c r="L14" s="107">
        <v>191490</v>
      </c>
      <c r="M14" s="130">
        <v>18262.58</v>
      </c>
      <c r="N14" s="92">
        <f t="shared" si="3"/>
        <v>9.537093320800043</v>
      </c>
      <c r="O14" s="100">
        <v>8300</v>
      </c>
      <c r="P14" s="101">
        <v>0</v>
      </c>
      <c r="Q14" s="127">
        <f t="shared" si="4"/>
        <v>0</v>
      </c>
      <c r="R14" s="110">
        <v>549300</v>
      </c>
      <c r="S14" s="111">
        <v>86683.17</v>
      </c>
      <c r="T14" s="106">
        <f t="shared" si="5"/>
        <v>15.780660841070453</v>
      </c>
      <c r="U14" s="110">
        <v>2000</v>
      </c>
      <c r="V14" s="111">
        <v>0</v>
      </c>
      <c r="W14" s="106">
        <f t="shared" si="6"/>
        <v>0</v>
      </c>
      <c r="X14" s="110">
        <v>122400</v>
      </c>
      <c r="Y14" s="111">
        <v>0</v>
      </c>
      <c r="Z14" s="106">
        <f t="shared" si="7"/>
        <v>0</v>
      </c>
      <c r="AA14" s="110">
        <v>0</v>
      </c>
      <c r="AB14" s="111">
        <v>0</v>
      </c>
      <c r="AC14" s="106"/>
      <c r="AD14" s="110">
        <v>0</v>
      </c>
      <c r="AE14" s="111">
        <v>0</v>
      </c>
      <c r="AF14" s="106"/>
      <c r="AG14" s="110">
        <v>0</v>
      </c>
      <c r="AH14" s="111">
        <v>0</v>
      </c>
      <c r="AI14" s="106"/>
    </row>
    <row r="15" spans="1:35" s="27" customFormat="1" ht="22.5">
      <c r="A15" s="43">
        <v>11</v>
      </c>
      <c r="B15" s="45" t="s">
        <v>24</v>
      </c>
      <c r="C15" s="111">
        <v>8731400</v>
      </c>
      <c r="D15" s="128">
        <v>1146543.67</v>
      </c>
      <c r="E15" s="129">
        <f t="shared" si="0"/>
        <v>13.131269555855877</v>
      </c>
      <c r="F15" s="107">
        <v>549000</v>
      </c>
      <c r="G15" s="130">
        <v>48199.26</v>
      </c>
      <c r="H15" s="92">
        <f t="shared" si="1"/>
        <v>8.779464480874317</v>
      </c>
      <c r="I15" s="130">
        <v>3100</v>
      </c>
      <c r="J15" s="107">
        <v>0</v>
      </c>
      <c r="K15" s="94">
        <v>0</v>
      </c>
      <c r="L15" s="107">
        <v>1780100</v>
      </c>
      <c r="M15" s="130">
        <v>119964.02</v>
      </c>
      <c r="N15" s="92">
        <f t="shared" si="3"/>
        <v>6.739173080164036</v>
      </c>
      <c r="O15" s="100">
        <v>40800</v>
      </c>
      <c r="P15" s="101">
        <v>0</v>
      </c>
      <c r="Q15" s="127">
        <f t="shared" si="4"/>
        <v>0</v>
      </c>
      <c r="R15" s="110">
        <v>3022100</v>
      </c>
      <c r="S15" s="111">
        <v>448603.39</v>
      </c>
      <c r="T15" s="106">
        <f t="shared" si="5"/>
        <v>14.84409483471758</v>
      </c>
      <c r="U15" s="110">
        <v>9600</v>
      </c>
      <c r="V15" s="111">
        <v>1500</v>
      </c>
      <c r="W15" s="106">
        <f t="shared" si="6"/>
        <v>15.625</v>
      </c>
      <c r="X15" s="110">
        <v>3326700</v>
      </c>
      <c r="Y15" s="111">
        <v>528277</v>
      </c>
      <c r="Z15" s="106">
        <f t="shared" si="7"/>
        <v>15.87991102293564</v>
      </c>
      <c r="AA15" s="110">
        <v>0</v>
      </c>
      <c r="AB15" s="111">
        <v>0</v>
      </c>
      <c r="AC15" s="106"/>
      <c r="AD15" s="110">
        <v>0</v>
      </c>
      <c r="AE15" s="111">
        <v>0</v>
      </c>
      <c r="AF15" s="106"/>
      <c r="AG15" s="110">
        <v>0</v>
      </c>
      <c r="AH15" s="111">
        <v>0</v>
      </c>
      <c r="AI15" s="106"/>
    </row>
    <row r="16" spans="1:35" s="27" customFormat="1" ht="22.5">
      <c r="A16" s="43">
        <v>12</v>
      </c>
      <c r="B16" s="45" t="s">
        <v>25</v>
      </c>
      <c r="C16" s="111">
        <v>1528650</v>
      </c>
      <c r="D16" s="128">
        <v>172556.19</v>
      </c>
      <c r="E16" s="129">
        <f t="shared" si="0"/>
        <v>11.28814247865764</v>
      </c>
      <c r="F16" s="107">
        <v>302900</v>
      </c>
      <c r="G16" s="130">
        <v>49588.64</v>
      </c>
      <c r="H16" s="92">
        <f t="shared" si="1"/>
        <v>16.37129085506768</v>
      </c>
      <c r="I16" s="130">
        <v>62700</v>
      </c>
      <c r="J16" s="107">
        <v>5000</v>
      </c>
      <c r="K16" s="94">
        <f t="shared" si="2"/>
        <v>7.974481658692185</v>
      </c>
      <c r="L16" s="107">
        <v>298850</v>
      </c>
      <c r="M16" s="130">
        <v>23018</v>
      </c>
      <c r="N16" s="92">
        <f t="shared" si="3"/>
        <v>7.702191734984106</v>
      </c>
      <c r="O16" s="100">
        <v>11900</v>
      </c>
      <c r="P16" s="101">
        <v>0</v>
      </c>
      <c r="Q16" s="127">
        <f t="shared" si="4"/>
        <v>0</v>
      </c>
      <c r="R16" s="110">
        <v>622700</v>
      </c>
      <c r="S16" s="111">
        <v>94949.55</v>
      </c>
      <c r="T16" s="106">
        <f t="shared" si="5"/>
        <v>15.248040790107598</v>
      </c>
      <c r="U16" s="110">
        <v>2800</v>
      </c>
      <c r="V16" s="111">
        <v>0</v>
      </c>
      <c r="W16" s="106">
        <f t="shared" si="6"/>
        <v>0</v>
      </c>
      <c r="X16" s="110">
        <v>226800</v>
      </c>
      <c r="Y16" s="111">
        <v>0</v>
      </c>
      <c r="Z16" s="106">
        <f t="shared" si="7"/>
        <v>0</v>
      </c>
      <c r="AA16" s="110">
        <v>0</v>
      </c>
      <c r="AB16" s="111">
        <v>0</v>
      </c>
      <c r="AC16" s="106"/>
      <c r="AD16" s="110">
        <v>0</v>
      </c>
      <c r="AE16" s="111">
        <v>0</v>
      </c>
      <c r="AF16" s="106"/>
      <c r="AG16" s="110">
        <v>0</v>
      </c>
      <c r="AH16" s="111">
        <v>0</v>
      </c>
      <c r="AI16" s="106"/>
    </row>
    <row r="17" spans="1:35" s="27" customFormat="1" ht="22.5">
      <c r="A17" s="43">
        <v>13</v>
      </c>
      <c r="B17" s="45" t="s">
        <v>26</v>
      </c>
      <c r="C17" s="111">
        <v>874250</v>
      </c>
      <c r="D17" s="128">
        <v>120182.71</v>
      </c>
      <c r="E17" s="129">
        <f t="shared" si="0"/>
        <v>13.746949957106091</v>
      </c>
      <c r="F17" s="107">
        <v>232300</v>
      </c>
      <c r="G17" s="130">
        <v>37639.54</v>
      </c>
      <c r="H17" s="92">
        <f t="shared" si="1"/>
        <v>16.20298751614292</v>
      </c>
      <c r="I17" s="130">
        <v>20750</v>
      </c>
      <c r="J17" s="107">
        <v>0</v>
      </c>
      <c r="K17" s="94">
        <f t="shared" si="2"/>
        <v>0</v>
      </c>
      <c r="L17" s="107">
        <v>153700</v>
      </c>
      <c r="M17" s="130">
        <v>20866</v>
      </c>
      <c r="N17" s="92">
        <f t="shared" si="3"/>
        <v>13.575797007156797</v>
      </c>
      <c r="O17" s="100">
        <v>6800</v>
      </c>
      <c r="P17" s="101">
        <v>0</v>
      </c>
      <c r="Q17" s="127">
        <f t="shared" si="4"/>
        <v>0</v>
      </c>
      <c r="R17" s="110">
        <v>372700</v>
      </c>
      <c r="S17" s="111">
        <v>61677.17</v>
      </c>
      <c r="T17" s="106">
        <f t="shared" si="5"/>
        <v>16.548744298363292</v>
      </c>
      <c r="U17" s="110">
        <v>1600</v>
      </c>
      <c r="V17" s="111">
        <v>0</v>
      </c>
      <c r="W17" s="106">
        <f>V17/U17</f>
        <v>0</v>
      </c>
      <c r="X17" s="110">
        <v>86400</v>
      </c>
      <c r="Y17" s="111">
        <v>0</v>
      </c>
      <c r="Z17" s="106">
        <f t="shared" si="7"/>
        <v>0</v>
      </c>
      <c r="AA17" s="110">
        <v>0</v>
      </c>
      <c r="AB17" s="111">
        <v>0</v>
      </c>
      <c r="AC17" s="106"/>
      <c r="AD17" s="110">
        <v>0</v>
      </c>
      <c r="AE17" s="111">
        <v>0</v>
      </c>
      <c r="AF17" s="106"/>
      <c r="AG17" s="110">
        <v>0</v>
      </c>
      <c r="AH17" s="111">
        <v>0</v>
      </c>
      <c r="AI17" s="106"/>
    </row>
    <row r="18" spans="1:35" s="27" customFormat="1" ht="22.5">
      <c r="A18" s="43">
        <v>14</v>
      </c>
      <c r="B18" s="45" t="s">
        <v>27</v>
      </c>
      <c r="C18" s="111">
        <v>652320</v>
      </c>
      <c r="D18" s="128">
        <v>83733.9</v>
      </c>
      <c r="E18" s="129">
        <f t="shared" si="0"/>
        <v>12.836322663723326</v>
      </c>
      <c r="F18" s="107">
        <v>235340</v>
      </c>
      <c r="G18" s="130">
        <v>40606.64</v>
      </c>
      <c r="H18" s="92">
        <f t="shared" si="1"/>
        <v>17.25445738081074</v>
      </c>
      <c r="I18" s="130">
        <v>12480</v>
      </c>
      <c r="J18" s="107">
        <v>1335.5</v>
      </c>
      <c r="K18" s="94">
        <f t="shared" si="2"/>
        <v>10.701121794871794</v>
      </c>
      <c r="L18" s="107">
        <v>153000</v>
      </c>
      <c r="M18" s="130">
        <v>3750</v>
      </c>
      <c r="N18" s="92">
        <f t="shared" si="3"/>
        <v>2.450980392156863</v>
      </c>
      <c r="O18" s="100">
        <v>6100</v>
      </c>
      <c r="P18" s="101">
        <v>0</v>
      </c>
      <c r="Q18" s="127">
        <f t="shared" si="4"/>
        <v>0</v>
      </c>
      <c r="R18" s="110">
        <v>192400</v>
      </c>
      <c r="S18" s="111">
        <v>38041.76</v>
      </c>
      <c r="T18" s="106">
        <f t="shared" si="5"/>
        <v>19.772224532224534</v>
      </c>
      <c r="U18" s="110">
        <v>1400</v>
      </c>
      <c r="V18" s="111">
        <v>0</v>
      </c>
      <c r="W18" s="106">
        <f t="shared" si="6"/>
        <v>0</v>
      </c>
      <c r="X18" s="110">
        <v>51600</v>
      </c>
      <c r="Y18" s="111">
        <v>0</v>
      </c>
      <c r="Z18" s="106">
        <f t="shared" si="7"/>
        <v>0</v>
      </c>
      <c r="AA18" s="110">
        <v>0</v>
      </c>
      <c r="AB18" s="111">
        <v>0</v>
      </c>
      <c r="AC18" s="106"/>
      <c r="AD18" s="110">
        <v>0</v>
      </c>
      <c r="AE18" s="111">
        <v>0</v>
      </c>
      <c r="AF18" s="106"/>
      <c r="AG18" s="110">
        <v>0</v>
      </c>
      <c r="AH18" s="111">
        <v>0</v>
      </c>
      <c r="AI18" s="106"/>
    </row>
    <row r="19" spans="1:35" s="27" customFormat="1" ht="22.5">
      <c r="A19" s="86">
        <v>15</v>
      </c>
      <c r="B19" s="67" t="s">
        <v>28</v>
      </c>
      <c r="C19" s="120">
        <v>1200850</v>
      </c>
      <c r="D19" s="120">
        <v>177378.44</v>
      </c>
      <c r="E19" s="93">
        <f t="shared" si="0"/>
        <v>14.771073822708914</v>
      </c>
      <c r="F19" s="119">
        <v>300500</v>
      </c>
      <c r="G19" s="119">
        <v>51190.04</v>
      </c>
      <c r="H19" s="93">
        <f t="shared" si="1"/>
        <v>17.034955074875207</v>
      </c>
      <c r="I19" s="119">
        <v>36470</v>
      </c>
      <c r="J19" s="119">
        <v>0</v>
      </c>
      <c r="K19" s="93">
        <f t="shared" si="2"/>
        <v>0</v>
      </c>
      <c r="L19" s="119">
        <v>231480</v>
      </c>
      <c r="M19" s="119">
        <v>21900</v>
      </c>
      <c r="N19" s="93">
        <f t="shared" si="3"/>
        <v>9.460860549507517</v>
      </c>
      <c r="O19" s="131">
        <v>9800</v>
      </c>
      <c r="P19" s="131">
        <v>0</v>
      </c>
      <c r="Q19" s="116">
        <f t="shared" si="4"/>
        <v>0</v>
      </c>
      <c r="R19" s="120">
        <v>566300</v>
      </c>
      <c r="S19" s="120">
        <v>104288.4</v>
      </c>
      <c r="T19" s="116">
        <f t="shared" si="5"/>
        <v>18.41575136853258</v>
      </c>
      <c r="U19" s="120">
        <v>2300</v>
      </c>
      <c r="V19" s="120">
        <v>0</v>
      </c>
      <c r="W19" s="116">
        <f t="shared" si="6"/>
        <v>0</v>
      </c>
      <c r="X19" s="120">
        <v>54000</v>
      </c>
      <c r="Y19" s="120">
        <v>0</v>
      </c>
      <c r="Z19" s="116">
        <f t="shared" si="7"/>
        <v>0</v>
      </c>
      <c r="AA19" s="120">
        <v>0</v>
      </c>
      <c r="AB19" s="120">
        <v>0</v>
      </c>
      <c r="AC19" s="116"/>
      <c r="AD19" s="120">
        <v>0</v>
      </c>
      <c r="AE19" s="120">
        <v>0</v>
      </c>
      <c r="AF19" s="116"/>
      <c r="AG19" s="120">
        <v>0</v>
      </c>
      <c r="AH19" s="120">
        <v>0</v>
      </c>
      <c r="AI19" s="116"/>
    </row>
    <row r="20" spans="1:35" s="27" customFormat="1" ht="22.5">
      <c r="A20" s="43">
        <v>16</v>
      </c>
      <c r="B20" s="45" t="s">
        <v>41</v>
      </c>
      <c r="C20" s="111">
        <v>1261140</v>
      </c>
      <c r="D20" s="128">
        <v>138565.01</v>
      </c>
      <c r="E20" s="129">
        <f>+D20/C20*100</f>
        <v>10.987282141554468</v>
      </c>
      <c r="F20" s="107">
        <v>305400</v>
      </c>
      <c r="G20" s="130">
        <v>50004.9</v>
      </c>
      <c r="H20" s="92">
        <f>+G20/F20*100</f>
        <v>16.37357563850688</v>
      </c>
      <c r="I20" s="130">
        <v>55000</v>
      </c>
      <c r="J20" s="107">
        <v>0</v>
      </c>
      <c r="K20" s="94">
        <f>+J20/I20*100</f>
        <v>0</v>
      </c>
      <c r="L20" s="107">
        <v>280140</v>
      </c>
      <c r="M20" s="130">
        <v>17766</v>
      </c>
      <c r="N20" s="92">
        <f>+M20/L20*100</f>
        <v>6.341829085457272</v>
      </c>
      <c r="O20" s="100">
        <v>12000</v>
      </c>
      <c r="P20" s="101">
        <v>0</v>
      </c>
      <c r="Q20" s="127">
        <f>P20/O20</f>
        <v>0</v>
      </c>
      <c r="R20" s="110">
        <v>458200</v>
      </c>
      <c r="S20" s="111">
        <v>70794.11</v>
      </c>
      <c r="T20" s="106">
        <f>S20/R20*100</f>
        <v>15.450482322130075</v>
      </c>
      <c r="U20" s="110">
        <v>2800</v>
      </c>
      <c r="V20" s="111">
        <v>0</v>
      </c>
      <c r="W20" s="106">
        <f>V20/U20*100</f>
        <v>0</v>
      </c>
      <c r="X20" s="110">
        <v>147600</v>
      </c>
      <c r="Y20" s="111">
        <v>0</v>
      </c>
      <c r="Z20" s="106">
        <f>Y20/X20*100</f>
        <v>0</v>
      </c>
      <c r="AA20" s="110">
        <v>0</v>
      </c>
      <c r="AB20" s="111">
        <v>0</v>
      </c>
      <c r="AC20" s="106"/>
      <c r="AD20" s="110">
        <v>0</v>
      </c>
      <c r="AE20" s="111">
        <v>0</v>
      </c>
      <c r="AF20" s="106"/>
      <c r="AG20" s="110">
        <v>0</v>
      </c>
      <c r="AH20" s="111">
        <v>0</v>
      </c>
      <c r="AI20" s="106"/>
    </row>
    <row r="21" spans="1:35" s="27" customFormat="1" ht="21" customHeight="1">
      <c r="A21" s="43"/>
      <c r="B21" s="45" t="s">
        <v>30</v>
      </c>
      <c r="C21" s="111">
        <f>C5+C6+C7+C8+C9+C10+C11+C12+C13+C14+C15+C16+C17+C18+C19+C20</f>
        <v>26681670</v>
      </c>
      <c r="D21" s="128">
        <f>D5+D6+D7+D8+D9+D10+D11+D12+D13+D14+D15+D16+D17+D18+D19+D20</f>
        <v>3404711.1499999994</v>
      </c>
      <c r="E21" s="129">
        <f>+D21/C21*100</f>
        <v>12.760487443252238</v>
      </c>
      <c r="F21" s="107">
        <f>F5+F6+F7+F8+F9+F10+F11+F12+F13+F14+F15+F16+F17+F18+F19+F20</f>
        <v>4770890</v>
      </c>
      <c r="G21" s="130">
        <f>G5+G6+G7+G8+G9+G10+G11+G12+G13+G14+G15+G16+G17+G18+G19+G20</f>
        <v>773095.6900000001</v>
      </c>
      <c r="H21" s="92">
        <f>+G21/F21*100</f>
        <v>16.204433344721846</v>
      </c>
      <c r="I21" s="130">
        <f>I5+I6+I7+I8+I9+I10+I11+I12+I13+I14+I15+I16+I17+I18+I19+I20</f>
        <v>747042</v>
      </c>
      <c r="J21" s="107">
        <f>J5+J6+J7+J14+J16+J18</f>
        <v>55159.5</v>
      </c>
      <c r="K21" s="94">
        <f>+J21/I21*100</f>
        <v>7.383721397190519</v>
      </c>
      <c r="L21" s="107">
        <f>L5+L6+L7+L8+L9+L10+L11+L12+L13+L14+L15+L16+L17+L18+L19+L20</f>
        <v>5067138</v>
      </c>
      <c r="M21" s="130">
        <f>M5+M6+M7+M8+M9+M10+M11+M12+M13+M14+M15+M16+M17+M18+M19+M20</f>
        <v>371962.86000000004</v>
      </c>
      <c r="N21" s="92">
        <f>+M21/L21*100</f>
        <v>7.340689359555632</v>
      </c>
      <c r="O21" s="100">
        <f>O5+O6+O7+O8+O9+O10+O11+O12+O13+O14+O15+O16+O17+O18+O19+O20</f>
        <v>181900</v>
      </c>
      <c r="P21" s="101">
        <v>0</v>
      </c>
      <c r="Q21" s="127">
        <f>P21/O21</f>
        <v>0</v>
      </c>
      <c r="R21" s="110">
        <f>R5+R6+R7+R8+R9+R10+R11+R12+R13+R14+R15+R16+R17+R18+R19+R20</f>
        <v>10329800</v>
      </c>
      <c r="S21" s="111">
        <f>S5+S6+S7+S8+S9+S10+S11+S12+S13+S14+S15+S16+S17+S18+S19+S20</f>
        <v>1674716.0999999999</v>
      </c>
      <c r="T21" s="106">
        <f>S21/R21*100</f>
        <v>16.212473620012002</v>
      </c>
      <c r="U21" s="110">
        <f>U5+U6+U7+U8+U9+U10+U11+U12+U13+U14+U15+U16+U17+U18+U19+U20</f>
        <v>43000</v>
      </c>
      <c r="V21" s="111">
        <v>0</v>
      </c>
      <c r="W21" s="106">
        <f>V21/U21</f>
        <v>0</v>
      </c>
      <c r="X21" s="110">
        <f>X5+X6+X7+X8+X9+X10+X11+X12+X13+X14+X15+X16+X17+X18+X19+X20</f>
        <v>5511900</v>
      </c>
      <c r="Y21" s="111">
        <f>Y15</f>
        <v>528277</v>
      </c>
      <c r="Z21" s="106">
        <f>Y21/X21*100</f>
        <v>9.584299424880713</v>
      </c>
      <c r="AA21" s="110">
        <v>0</v>
      </c>
      <c r="AB21" s="111">
        <f>AB15</f>
        <v>0</v>
      </c>
      <c r="AC21" s="106"/>
      <c r="AD21" s="110">
        <v>0</v>
      </c>
      <c r="AE21" s="111">
        <v>0</v>
      </c>
      <c r="AF21" s="106"/>
      <c r="AG21" s="110">
        <v>0</v>
      </c>
      <c r="AH21" s="111">
        <v>0</v>
      </c>
      <c r="AI21" s="106"/>
    </row>
    <row r="22" spans="1:35" s="27" customFormat="1" ht="18.75" customHeight="1">
      <c r="A22" s="43">
        <v>17</v>
      </c>
      <c r="B22" s="45" t="s">
        <v>42</v>
      </c>
      <c r="C22" s="111">
        <v>174765500</v>
      </c>
      <c r="D22" s="128">
        <v>31128207.32</v>
      </c>
      <c r="E22" s="129">
        <f>+D22/C22*100</f>
        <v>17.81141433520918</v>
      </c>
      <c r="F22" s="107">
        <v>13207979.64</v>
      </c>
      <c r="G22" s="130">
        <v>4056145.44</v>
      </c>
      <c r="H22" s="92">
        <f>+G22/F22*100</f>
        <v>30.70980990700558</v>
      </c>
      <c r="I22" s="130">
        <v>627000</v>
      </c>
      <c r="J22" s="107">
        <v>73469.7</v>
      </c>
      <c r="K22" s="94">
        <f>+J22/I22*100</f>
        <v>11.717655502392343</v>
      </c>
      <c r="L22" s="107">
        <v>2220700</v>
      </c>
      <c r="M22" s="130">
        <v>60092</v>
      </c>
      <c r="N22" s="92">
        <f>+M22/L22*100</f>
        <v>2.7059936056198497</v>
      </c>
      <c r="O22" s="100">
        <v>0</v>
      </c>
      <c r="P22" s="101">
        <v>0</v>
      </c>
      <c r="Q22" s="127"/>
      <c r="R22" s="110">
        <v>622070.36</v>
      </c>
      <c r="S22" s="111">
        <v>166419.52</v>
      </c>
      <c r="T22" s="106">
        <f>S22/R22*100</f>
        <v>26.75252362128297</v>
      </c>
      <c r="U22" s="110">
        <v>28940050</v>
      </c>
      <c r="V22" s="111">
        <v>5395288.93</v>
      </c>
      <c r="W22" s="106">
        <f>V22/U22*100</f>
        <v>18.642984134443445</v>
      </c>
      <c r="X22" s="110">
        <v>961200</v>
      </c>
      <c r="Y22" s="111">
        <v>208823.73</v>
      </c>
      <c r="Z22" s="106">
        <f>Y22/X22*100</f>
        <v>21.7253152309613</v>
      </c>
      <c r="AA22" s="110">
        <v>21604000</v>
      </c>
      <c r="AB22" s="111">
        <v>856322</v>
      </c>
      <c r="AC22" s="106">
        <f>AB22/AA22*100</f>
        <v>3.9637196815404554</v>
      </c>
      <c r="AD22" s="110">
        <v>86721000</v>
      </c>
      <c r="AE22" s="111">
        <v>16763504</v>
      </c>
      <c r="AF22" s="106">
        <f>AE22/AD22*100</f>
        <v>19.330385950346514</v>
      </c>
      <c r="AG22" s="110">
        <v>19861500</v>
      </c>
      <c r="AH22" s="111">
        <v>3548142</v>
      </c>
      <c r="AI22" s="106">
        <f>AH22/AG22*100</f>
        <v>17.86442111622989</v>
      </c>
    </row>
    <row r="23" spans="1:35" s="27" customFormat="1" ht="32.25" customHeight="1">
      <c r="A23" s="86"/>
      <c r="B23" s="67" t="s">
        <v>43</v>
      </c>
      <c r="C23" s="120">
        <f>C21+C22-AG22</f>
        <v>181585670</v>
      </c>
      <c r="D23" s="120">
        <f>D21+D22-AH22</f>
        <v>30984776.47</v>
      </c>
      <c r="E23" s="93">
        <f>+D23/C23*100</f>
        <v>17.063448051820387</v>
      </c>
      <c r="F23" s="119">
        <f>F21+F22</f>
        <v>17978869.64</v>
      </c>
      <c r="G23" s="119">
        <f>G21+G22</f>
        <v>4829241.13</v>
      </c>
      <c r="H23" s="93">
        <f>+G23/F23*100</f>
        <v>26.86064934391504</v>
      </c>
      <c r="I23" s="119">
        <f>I21+I22</f>
        <v>1374042</v>
      </c>
      <c r="J23" s="119">
        <f>J21+J22</f>
        <v>128629.2</v>
      </c>
      <c r="K23" s="93">
        <f>+J23/I23*100</f>
        <v>9.36137323313261</v>
      </c>
      <c r="L23" s="119">
        <f>L21+L22</f>
        <v>7287838</v>
      </c>
      <c r="M23" s="119">
        <f>M21+M22</f>
        <v>432054.86000000004</v>
      </c>
      <c r="N23" s="93">
        <f>+M23/L23*100</f>
        <v>5.928436663932431</v>
      </c>
      <c r="O23" s="131">
        <f>O21+O22</f>
        <v>181900</v>
      </c>
      <c r="P23" s="131">
        <v>0</v>
      </c>
      <c r="Q23" s="116">
        <f>P23/O23</f>
        <v>0</v>
      </c>
      <c r="R23" s="120">
        <f>R21+R22</f>
        <v>10951870.36</v>
      </c>
      <c r="S23" s="120">
        <f>S21+S22</f>
        <v>1841135.6199999999</v>
      </c>
      <c r="T23" s="116">
        <f>S23/R23*100</f>
        <v>16.81115242857933</v>
      </c>
      <c r="U23" s="120">
        <f>U21+U22</f>
        <v>28983050</v>
      </c>
      <c r="V23" s="120">
        <f>V15+V22</f>
        <v>5396788.93</v>
      </c>
      <c r="W23" s="116">
        <f>V23/U23*100</f>
        <v>18.620500361418138</v>
      </c>
      <c r="X23" s="120">
        <f>X21+X22</f>
        <v>6473100</v>
      </c>
      <c r="Y23" s="120">
        <f>Y21+Y22</f>
        <v>737100.73</v>
      </c>
      <c r="Z23" s="116">
        <f>Y23/X23*100</f>
        <v>11.387136457029861</v>
      </c>
      <c r="AA23" s="120">
        <f>AA21+AA22</f>
        <v>21604000</v>
      </c>
      <c r="AB23" s="120">
        <f>AB21+AB22</f>
        <v>856322</v>
      </c>
      <c r="AC23" s="116">
        <f>AB23/AA23*100</f>
        <v>3.9637196815404554</v>
      </c>
      <c r="AD23" s="120">
        <f>AD21+AD22</f>
        <v>86721000</v>
      </c>
      <c r="AE23" s="120">
        <f>AE21+AE22</f>
        <v>16763504</v>
      </c>
      <c r="AF23" s="118">
        <f>AE23/AD23</f>
        <v>0.19330385950346513</v>
      </c>
      <c r="AG23" s="120">
        <f>AG21+AG22</f>
        <v>19861500</v>
      </c>
      <c r="AH23" s="120">
        <f>AH21+AH22</f>
        <v>3548142</v>
      </c>
      <c r="AI23" s="116">
        <f>AH23/AG23*100</f>
        <v>17.86442111622989</v>
      </c>
    </row>
  </sheetData>
  <mergeCells count="15">
    <mergeCell ref="R2:T3"/>
    <mergeCell ref="F3:H3"/>
    <mergeCell ref="I3:K3"/>
    <mergeCell ref="L3:N3"/>
    <mergeCell ref="O3:Q3"/>
    <mergeCell ref="AA2:AC3"/>
    <mergeCell ref="AD2:AF3"/>
    <mergeCell ref="AG2:AI3"/>
    <mergeCell ref="A1:P1"/>
    <mergeCell ref="A2:A4"/>
    <mergeCell ref="B2:B4"/>
    <mergeCell ref="C2:E3"/>
    <mergeCell ref="F2:Q2"/>
    <mergeCell ref="U2:W3"/>
    <mergeCell ref="X2:Z3"/>
  </mergeCells>
  <printOptions/>
  <pageMargins left="0.75" right="0.75" top="1" bottom="1" header="0.5" footer="0.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78"/>
  <sheetViews>
    <sheetView tabSelected="1"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38" sqref="E38"/>
    </sheetView>
  </sheetViews>
  <sheetFormatPr defaultColWidth="9.00390625" defaultRowHeight="12.75"/>
  <cols>
    <col min="1" max="1" width="3.375" style="52" customWidth="1"/>
    <col min="2" max="2" width="21.625" style="27" customWidth="1"/>
    <col min="3" max="3" width="13.00390625" style="53" customWidth="1"/>
    <col min="4" max="4" width="13.75390625" style="27" customWidth="1"/>
    <col min="5" max="5" width="6.75390625" style="27" customWidth="1"/>
    <col min="6" max="6" width="13.25390625" style="27" customWidth="1"/>
    <col min="7" max="7" width="12.375" style="27" bestFit="1" customWidth="1"/>
    <col min="8" max="9" width="10.75390625" style="27" hidden="1" customWidth="1"/>
    <col min="10" max="11" width="0" style="27" hidden="1" customWidth="1"/>
    <col min="12" max="12" width="7.375" style="27" customWidth="1"/>
    <col min="13" max="14" width="9.25390625" style="27" hidden="1" customWidth="1"/>
    <col min="15" max="16" width="13.25390625" style="27" customWidth="1"/>
    <col min="17" max="17" width="5.25390625" style="27" customWidth="1"/>
    <col min="18" max="19" width="12.375" style="27" customWidth="1"/>
    <col min="20" max="22" width="9.125" style="27" hidden="1" customWidth="1"/>
    <col min="23" max="23" width="3.625" style="27" hidden="1" customWidth="1"/>
    <col min="24" max="24" width="6.375" style="27" customWidth="1"/>
    <col min="25" max="25" width="9.75390625" style="27" hidden="1" customWidth="1"/>
    <col min="26" max="26" width="10.75390625" style="27" hidden="1" customWidth="1"/>
    <col min="27" max="27" width="5.125" style="27" hidden="1" customWidth="1"/>
    <col min="28" max="28" width="13.625" style="27" customWidth="1"/>
    <col min="29" max="29" width="12.125" style="27" customWidth="1"/>
    <col min="30" max="30" width="5.375" style="27" customWidth="1"/>
    <col min="31" max="31" width="14.00390625" style="27" customWidth="1"/>
    <col min="32" max="32" width="12.375" style="27" customWidth="1"/>
    <col min="33" max="33" width="6.75390625" style="27" customWidth="1"/>
    <col min="34" max="34" width="9.125" style="27" customWidth="1"/>
    <col min="35" max="35" width="13.125" style="27" hidden="1" customWidth="1"/>
    <col min="36" max="36" width="13.125" style="27" customWidth="1"/>
    <col min="37" max="37" width="11.875" style="27" customWidth="1"/>
    <col min="38" max="38" width="14.875" style="27" customWidth="1"/>
    <col min="39" max="39" width="15.125" style="27" customWidth="1"/>
    <col min="40" max="40" width="12.625" style="27" customWidth="1"/>
    <col min="41" max="16384" width="9.125" style="27" customWidth="1"/>
  </cols>
  <sheetData>
    <row r="1" spans="1:29" ht="15.75">
      <c r="A1" s="149" t="s">
        <v>32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</row>
    <row r="2" spans="1:29" ht="11.25">
      <c r="A2" s="36"/>
      <c r="B2" s="37"/>
      <c r="C2" s="38"/>
      <c r="D2" s="39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164" t="s">
        <v>0</v>
      </c>
      <c r="AC2" s="164"/>
    </row>
    <row r="3" spans="1:33" ht="14.25" customHeight="1">
      <c r="A3" s="150" t="s">
        <v>1</v>
      </c>
      <c r="B3" s="153" t="s">
        <v>2</v>
      </c>
      <c r="C3" s="154" t="s">
        <v>3</v>
      </c>
      <c r="D3" s="132"/>
      <c r="E3" s="133"/>
      <c r="F3" s="155" t="s">
        <v>4</v>
      </c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56"/>
      <c r="AE3" s="154" t="s">
        <v>5</v>
      </c>
      <c r="AF3" s="132"/>
      <c r="AG3" s="133"/>
    </row>
    <row r="4" spans="1:34" ht="47.25" customHeight="1">
      <c r="A4" s="161"/>
      <c r="B4" s="157"/>
      <c r="C4" s="134"/>
      <c r="D4" s="135"/>
      <c r="E4" s="136"/>
      <c r="F4" s="139" t="s">
        <v>10</v>
      </c>
      <c r="G4" s="140"/>
      <c r="H4" s="140"/>
      <c r="I4" s="140"/>
      <c r="J4" s="140"/>
      <c r="K4" s="140"/>
      <c r="L4" s="141"/>
      <c r="M4" s="41"/>
      <c r="N4" s="41"/>
      <c r="O4" s="155" t="s">
        <v>12</v>
      </c>
      <c r="P4" s="112"/>
      <c r="Q4" s="156"/>
      <c r="R4" s="155" t="s">
        <v>13</v>
      </c>
      <c r="S4" s="112"/>
      <c r="T4" s="112"/>
      <c r="U4" s="112"/>
      <c r="V4" s="112"/>
      <c r="W4" s="112"/>
      <c r="X4" s="156"/>
      <c r="Y4" s="155" t="s">
        <v>11</v>
      </c>
      <c r="Z4" s="112"/>
      <c r="AA4" s="112"/>
      <c r="AB4" s="112"/>
      <c r="AC4" s="112"/>
      <c r="AD4" s="156"/>
      <c r="AE4" s="134"/>
      <c r="AF4" s="135"/>
      <c r="AG4" s="136"/>
      <c r="AH4" s="35"/>
    </row>
    <row r="5" spans="1:34" ht="22.5">
      <c r="A5" s="163"/>
      <c r="B5" s="158"/>
      <c r="C5" s="56" t="s">
        <v>6</v>
      </c>
      <c r="D5" s="42" t="s">
        <v>7</v>
      </c>
      <c r="E5" s="57" t="s">
        <v>8</v>
      </c>
      <c r="F5" s="55" t="s">
        <v>6</v>
      </c>
      <c r="G5" s="42" t="s">
        <v>7</v>
      </c>
      <c r="H5" s="40"/>
      <c r="I5" s="40"/>
      <c r="J5" s="40"/>
      <c r="K5" s="40"/>
      <c r="L5" s="40" t="s">
        <v>8</v>
      </c>
      <c r="M5" s="40"/>
      <c r="N5" s="40"/>
      <c r="O5" s="62" t="s">
        <v>6</v>
      </c>
      <c r="P5" s="42" t="s">
        <v>7</v>
      </c>
      <c r="Q5" s="40" t="s">
        <v>8</v>
      </c>
      <c r="R5" s="55" t="s">
        <v>6</v>
      </c>
      <c r="S5" s="42" t="s">
        <v>7</v>
      </c>
      <c r="T5" s="40" t="s">
        <v>8</v>
      </c>
      <c r="U5" s="40"/>
      <c r="V5" s="40"/>
      <c r="W5" s="63"/>
      <c r="X5" s="42" t="s">
        <v>8</v>
      </c>
      <c r="Y5" s="42" t="s">
        <v>6</v>
      </c>
      <c r="Z5" s="40" t="s">
        <v>7</v>
      </c>
      <c r="AA5" s="40"/>
      <c r="AB5" s="62" t="s">
        <v>9</v>
      </c>
      <c r="AC5" s="42" t="s">
        <v>7</v>
      </c>
      <c r="AD5" s="40" t="s">
        <v>8</v>
      </c>
      <c r="AE5" s="42" t="s">
        <v>9</v>
      </c>
      <c r="AF5" s="42" t="s">
        <v>7</v>
      </c>
      <c r="AG5" s="42" t="s">
        <v>8</v>
      </c>
      <c r="AH5" s="34"/>
    </row>
    <row r="6" spans="1:40" ht="22.5">
      <c r="A6" s="43">
        <v>1</v>
      </c>
      <c r="B6" s="44" t="s">
        <v>14</v>
      </c>
      <c r="C6" s="3">
        <v>1494600</v>
      </c>
      <c r="D6" s="10">
        <v>177281.93</v>
      </c>
      <c r="E6" s="91">
        <f>+D6/C6*100</f>
        <v>11.861496721530845</v>
      </c>
      <c r="F6" s="96">
        <v>484300</v>
      </c>
      <c r="G6" s="97">
        <v>27631.93</v>
      </c>
      <c r="H6" s="98">
        <v>34629</v>
      </c>
      <c r="I6" s="98">
        <v>21298</v>
      </c>
      <c r="J6" s="99" t="e">
        <f>+#REF!-H6</f>
        <v>#REF!</v>
      </c>
      <c r="K6" s="94" t="e">
        <f>+#REF!-I6</f>
        <v>#REF!</v>
      </c>
      <c r="L6" s="92">
        <f>+G6/F6*100</f>
        <v>5.705539954573611</v>
      </c>
      <c r="M6" s="97">
        <v>110520.8</v>
      </c>
      <c r="N6" s="97">
        <v>109978.9</v>
      </c>
      <c r="O6" s="97">
        <v>907500</v>
      </c>
      <c r="P6" s="96">
        <v>150150</v>
      </c>
      <c r="Q6" s="94">
        <f>+P6/O6*100</f>
        <v>16.545454545454547</v>
      </c>
      <c r="R6" s="96">
        <v>607500</v>
      </c>
      <c r="S6" s="97">
        <v>150150</v>
      </c>
      <c r="T6" s="94"/>
      <c r="U6" s="94"/>
      <c r="V6" s="94"/>
      <c r="W6" s="94"/>
      <c r="X6" s="92">
        <f>+S6/R6*100</f>
        <v>24.716049382716047</v>
      </c>
      <c r="Y6" s="100">
        <v>18850000</v>
      </c>
      <c r="Z6" s="101">
        <v>102220.49</v>
      </c>
      <c r="AA6" s="102">
        <v>49364</v>
      </c>
      <c r="AB6" s="97">
        <v>102800</v>
      </c>
      <c r="AC6" s="96">
        <v>-500</v>
      </c>
      <c r="AD6" s="103">
        <f>+AC6/AB6*100</f>
        <v>-0.48638132295719844</v>
      </c>
      <c r="AE6" s="104">
        <v>1494600</v>
      </c>
      <c r="AF6" s="105">
        <v>173799.63</v>
      </c>
      <c r="AG6" s="106">
        <f>AF6/AE6*100</f>
        <v>11.628504616619832</v>
      </c>
      <c r="AK6" s="3">
        <v>28709841.71</v>
      </c>
      <c r="AL6" s="27">
        <v>3038073</v>
      </c>
      <c r="AN6" s="27">
        <f>+AK6-AL6-AM6</f>
        <v>25671768.71</v>
      </c>
    </row>
    <row r="7" spans="1:40" ht="22.5">
      <c r="A7" s="43">
        <v>2</v>
      </c>
      <c r="B7" s="45" t="s">
        <v>15</v>
      </c>
      <c r="C7" s="4">
        <v>1108560</v>
      </c>
      <c r="D7" s="10">
        <v>159940.39</v>
      </c>
      <c r="E7" s="88">
        <f aca="true" t="shared" si="0" ref="E7:E21">+D7/C7*100</f>
        <v>14.427761239806596</v>
      </c>
      <c r="F7" s="107">
        <v>436000</v>
      </c>
      <c r="G7" s="97">
        <v>6995.07</v>
      </c>
      <c r="H7" s="98">
        <v>23477</v>
      </c>
      <c r="I7" s="98">
        <v>15341</v>
      </c>
      <c r="J7" s="108" t="e">
        <f>+#REF!-H7</f>
        <v>#REF!</v>
      </c>
      <c r="K7" s="109" t="e">
        <f>+#REF!-I7</f>
        <v>#REF!</v>
      </c>
      <c r="L7" s="92">
        <f aca="true" t="shared" si="1" ref="L7:L21">+G7/F7*100</f>
        <v>1.604373853211009</v>
      </c>
      <c r="M7" s="97">
        <v>133040.7</v>
      </c>
      <c r="N7" s="97">
        <v>131392.5</v>
      </c>
      <c r="O7" s="97">
        <v>603900</v>
      </c>
      <c r="P7" s="107">
        <v>149325.32</v>
      </c>
      <c r="Q7" s="94">
        <f aca="true" t="shared" si="2" ref="Q7:Q21">+P7/O7*100</f>
        <v>24.726828945189602</v>
      </c>
      <c r="R7" s="107">
        <v>522700</v>
      </c>
      <c r="S7" s="97">
        <v>134000</v>
      </c>
      <c r="T7" s="94"/>
      <c r="U7" s="94"/>
      <c r="V7" s="94"/>
      <c r="W7" s="94"/>
      <c r="X7" s="92">
        <f aca="true" t="shared" si="3" ref="X7:X21">+S7/R7*100</f>
        <v>25.636120145398888</v>
      </c>
      <c r="Y7" s="100">
        <v>9495900</v>
      </c>
      <c r="Z7" s="101">
        <v>361326</v>
      </c>
      <c r="AA7" s="102">
        <v>66320</v>
      </c>
      <c r="AB7" s="97">
        <v>68660</v>
      </c>
      <c r="AC7" s="107">
        <v>3620</v>
      </c>
      <c r="AD7" s="103">
        <f aca="true" t="shared" si="4" ref="AD7:AD21">+AC7/AB7*100</f>
        <v>5.272356539469851</v>
      </c>
      <c r="AE7" s="110">
        <v>1108560</v>
      </c>
      <c r="AF7" s="111">
        <v>159940.39</v>
      </c>
      <c r="AG7" s="106">
        <f aca="true" t="shared" si="5" ref="AG7:AG21">AF7/AE7*100</f>
        <v>14.427761239806596</v>
      </c>
      <c r="AK7" s="4">
        <v>32275205.740000002</v>
      </c>
      <c r="AL7" s="27">
        <v>3852100</v>
      </c>
      <c r="AN7" s="27">
        <f aca="true" t="shared" si="6" ref="AN7:AN21">+AK7-AL7-AM7</f>
        <v>28423105.740000002</v>
      </c>
    </row>
    <row r="8" spans="1:40" ht="22.5">
      <c r="A8" s="43">
        <v>3</v>
      </c>
      <c r="B8" s="45" t="s">
        <v>16</v>
      </c>
      <c r="C8" s="4">
        <v>993650</v>
      </c>
      <c r="D8" s="10">
        <v>178669.6</v>
      </c>
      <c r="E8" s="88">
        <f t="shared" si="0"/>
        <v>17.98114024052735</v>
      </c>
      <c r="F8" s="107">
        <v>246800</v>
      </c>
      <c r="G8" s="97">
        <v>3910.6</v>
      </c>
      <c r="H8" s="98">
        <v>33078</v>
      </c>
      <c r="I8" s="98">
        <v>21432</v>
      </c>
      <c r="J8" s="108" t="e">
        <f>+#REF!-H8</f>
        <v>#REF!</v>
      </c>
      <c r="K8" s="109" t="e">
        <f>+#REF!-I8</f>
        <v>#REF!</v>
      </c>
      <c r="L8" s="92">
        <f t="shared" si="1"/>
        <v>1.58452188006483</v>
      </c>
      <c r="M8" s="97">
        <v>257007.1</v>
      </c>
      <c r="N8" s="97">
        <v>255575.6</v>
      </c>
      <c r="O8" s="97">
        <v>682800</v>
      </c>
      <c r="P8" s="107">
        <v>158859</v>
      </c>
      <c r="Q8" s="94">
        <f t="shared" si="2"/>
        <v>23.265817223198592</v>
      </c>
      <c r="R8" s="107">
        <v>616800</v>
      </c>
      <c r="S8" s="97">
        <v>158859</v>
      </c>
      <c r="T8" s="94"/>
      <c r="U8" s="94"/>
      <c r="V8" s="94"/>
      <c r="W8" s="94"/>
      <c r="X8" s="92">
        <f t="shared" si="3"/>
        <v>25.755350194552527</v>
      </c>
      <c r="Y8" s="100">
        <v>5547558</v>
      </c>
      <c r="Z8" s="101">
        <v>170140.19</v>
      </c>
      <c r="AA8" s="102">
        <v>132654</v>
      </c>
      <c r="AB8" s="97">
        <v>64050</v>
      </c>
      <c r="AC8" s="107">
        <v>15900</v>
      </c>
      <c r="AD8" s="103">
        <f t="shared" si="4"/>
        <v>24.824355971896956</v>
      </c>
      <c r="AE8" s="110">
        <v>993650</v>
      </c>
      <c r="AF8" s="111">
        <v>170593.6</v>
      </c>
      <c r="AG8" s="106">
        <f t="shared" si="5"/>
        <v>17.168379207970613</v>
      </c>
      <c r="AK8" s="4">
        <v>81870403.73</v>
      </c>
      <c r="AL8" s="27">
        <v>6829400</v>
      </c>
      <c r="AM8" s="27">
        <v>490419</v>
      </c>
      <c r="AN8" s="27">
        <f t="shared" si="6"/>
        <v>74550584.73</v>
      </c>
    </row>
    <row r="9" spans="1:40" ht="22.5">
      <c r="A9" s="43">
        <v>4</v>
      </c>
      <c r="B9" s="45" t="s">
        <v>17</v>
      </c>
      <c r="C9" s="4">
        <v>1409260</v>
      </c>
      <c r="D9" s="10">
        <v>254758.51</v>
      </c>
      <c r="E9" s="88">
        <f t="shared" si="0"/>
        <v>18.077466897520686</v>
      </c>
      <c r="F9" s="107">
        <v>42500</v>
      </c>
      <c r="G9" s="97">
        <v>7343.15</v>
      </c>
      <c r="H9" s="98">
        <v>45183</v>
      </c>
      <c r="I9" s="98">
        <v>29242</v>
      </c>
      <c r="J9" s="108" t="e">
        <f>+#REF!-H9</f>
        <v>#REF!</v>
      </c>
      <c r="K9" s="109" t="e">
        <f>+#REF!-I9</f>
        <v>#REF!</v>
      </c>
      <c r="L9" s="92">
        <f t="shared" si="1"/>
        <v>17.278</v>
      </c>
      <c r="M9" s="97">
        <v>235079.1</v>
      </c>
      <c r="N9" s="97">
        <v>228185.9</v>
      </c>
      <c r="O9" s="97">
        <v>1042200</v>
      </c>
      <c r="P9" s="107">
        <v>237258</v>
      </c>
      <c r="Q9" s="94">
        <f t="shared" si="2"/>
        <v>22.76511226252159</v>
      </c>
      <c r="R9" s="107">
        <v>950200</v>
      </c>
      <c r="S9" s="97">
        <v>237258</v>
      </c>
      <c r="T9" s="94"/>
      <c r="U9" s="94"/>
      <c r="V9" s="94"/>
      <c r="W9" s="94"/>
      <c r="X9" s="92">
        <f t="shared" si="3"/>
        <v>24.969269627446852</v>
      </c>
      <c r="Y9" s="100">
        <v>8081200</v>
      </c>
      <c r="Z9" s="101">
        <v>35641.32</v>
      </c>
      <c r="AA9" s="102">
        <v>114702</v>
      </c>
      <c r="AB9" s="97">
        <v>108560</v>
      </c>
      <c r="AC9" s="107">
        <v>1000</v>
      </c>
      <c r="AD9" s="103">
        <f t="shared" si="4"/>
        <v>0.9211495946941783</v>
      </c>
      <c r="AE9" s="110">
        <v>1409260</v>
      </c>
      <c r="AF9" s="111">
        <v>206737.25</v>
      </c>
      <c r="AG9" s="106">
        <f t="shared" si="5"/>
        <v>14.66991541660162</v>
      </c>
      <c r="AK9" s="4">
        <v>51940991.46</v>
      </c>
      <c r="AL9" s="27">
        <v>8302003</v>
      </c>
      <c r="AN9" s="27">
        <f t="shared" si="6"/>
        <v>43638988.46</v>
      </c>
    </row>
    <row r="10" spans="1:40" ht="22.5">
      <c r="A10" s="43">
        <v>5</v>
      </c>
      <c r="B10" s="45" t="s">
        <v>18</v>
      </c>
      <c r="C10" s="4">
        <v>1588650</v>
      </c>
      <c r="D10" s="10">
        <v>283804.17</v>
      </c>
      <c r="E10" s="88">
        <f t="shared" si="0"/>
        <v>17.86448682843924</v>
      </c>
      <c r="F10" s="107">
        <v>142500</v>
      </c>
      <c r="G10" s="97">
        <v>7655.17</v>
      </c>
      <c r="H10" s="98">
        <v>24663</v>
      </c>
      <c r="I10" s="98">
        <v>17887</v>
      </c>
      <c r="J10" s="108" t="e">
        <f>+#REF!-H10</f>
        <v>#REF!</v>
      </c>
      <c r="K10" s="109" t="e">
        <f>+#REF!-I10</f>
        <v>#REF!</v>
      </c>
      <c r="L10" s="92">
        <f t="shared" si="1"/>
        <v>5.3720491228070175</v>
      </c>
      <c r="M10" s="97">
        <v>155198.1</v>
      </c>
      <c r="N10" s="97">
        <v>152740.1</v>
      </c>
      <c r="O10" s="97">
        <v>1320300</v>
      </c>
      <c r="P10" s="107">
        <v>270339</v>
      </c>
      <c r="Q10" s="94">
        <f t="shared" si="2"/>
        <v>20.475573733242445</v>
      </c>
      <c r="R10" s="107">
        <v>1231900</v>
      </c>
      <c r="S10" s="97">
        <v>270339</v>
      </c>
      <c r="T10" s="94"/>
      <c r="U10" s="94"/>
      <c r="V10" s="94"/>
      <c r="W10" s="94"/>
      <c r="X10" s="92">
        <f t="shared" si="3"/>
        <v>21.944881889763778</v>
      </c>
      <c r="Y10" s="100">
        <v>6289200</v>
      </c>
      <c r="Z10" s="101">
        <v>203044.93</v>
      </c>
      <c r="AA10" s="102">
        <v>73944</v>
      </c>
      <c r="AB10" s="97">
        <v>125850</v>
      </c>
      <c r="AC10" s="107">
        <v>5810</v>
      </c>
      <c r="AD10" s="103">
        <f t="shared" si="4"/>
        <v>4.616607071911005</v>
      </c>
      <c r="AE10" s="110">
        <v>1588650</v>
      </c>
      <c r="AF10" s="111">
        <v>174168.21</v>
      </c>
      <c r="AG10" s="106">
        <f t="shared" si="5"/>
        <v>10.963283920309696</v>
      </c>
      <c r="AK10" s="4">
        <v>38643730.8</v>
      </c>
      <c r="AL10" s="27">
        <v>5748600</v>
      </c>
      <c r="AN10" s="27">
        <f t="shared" si="6"/>
        <v>32895130.799999997</v>
      </c>
    </row>
    <row r="11" spans="1:40" ht="22.5">
      <c r="A11" s="43">
        <v>6</v>
      </c>
      <c r="B11" s="45" t="s">
        <v>19</v>
      </c>
      <c r="C11" s="4">
        <v>1459050</v>
      </c>
      <c r="D11" s="10">
        <v>247088.64</v>
      </c>
      <c r="E11" s="88">
        <f t="shared" si="0"/>
        <v>16.934898735478566</v>
      </c>
      <c r="F11" s="107">
        <v>312400</v>
      </c>
      <c r="G11" s="97">
        <v>51400.64</v>
      </c>
      <c r="H11" s="98">
        <v>34692</v>
      </c>
      <c r="I11" s="98">
        <v>22961</v>
      </c>
      <c r="J11" s="108" t="e">
        <f>+#REF!-H11</f>
        <v>#REF!</v>
      </c>
      <c r="K11" s="109" t="e">
        <f>+#REF!-I11</f>
        <v>#REF!</v>
      </c>
      <c r="L11" s="92">
        <f t="shared" si="1"/>
        <v>16.453469910371318</v>
      </c>
      <c r="M11" s="97">
        <v>229475.6</v>
      </c>
      <c r="N11" s="97">
        <v>226467.7</v>
      </c>
      <c r="O11" s="97">
        <v>1040100</v>
      </c>
      <c r="P11" s="107">
        <v>188558</v>
      </c>
      <c r="Q11" s="94">
        <f t="shared" si="2"/>
        <v>18.12883376598404</v>
      </c>
      <c r="R11" s="107">
        <v>738500</v>
      </c>
      <c r="S11" s="97">
        <v>188558</v>
      </c>
      <c r="T11" s="94"/>
      <c r="U11" s="94"/>
      <c r="V11" s="94"/>
      <c r="W11" s="94"/>
      <c r="X11" s="92">
        <f t="shared" si="3"/>
        <v>25.532566012186862</v>
      </c>
      <c r="Y11" s="100">
        <v>7538200</v>
      </c>
      <c r="Z11" s="101">
        <v>64629.85</v>
      </c>
      <c r="AA11" s="102">
        <v>105309</v>
      </c>
      <c r="AB11" s="97">
        <v>106550</v>
      </c>
      <c r="AC11" s="107">
        <v>7130</v>
      </c>
      <c r="AD11" s="103">
        <f t="shared" si="4"/>
        <v>6.69169404035664</v>
      </c>
      <c r="AE11" s="110">
        <v>1459050</v>
      </c>
      <c r="AF11" s="111">
        <v>160448.12</v>
      </c>
      <c r="AG11" s="106">
        <f t="shared" si="5"/>
        <v>10.996752681539357</v>
      </c>
      <c r="AK11" s="4">
        <v>55620190.980000004</v>
      </c>
      <c r="AL11" s="27">
        <v>5965500</v>
      </c>
      <c r="AN11" s="27">
        <f t="shared" si="6"/>
        <v>49654690.980000004</v>
      </c>
    </row>
    <row r="12" spans="1:40" ht="22.5">
      <c r="A12" s="43">
        <v>7</v>
      </c>
      <c r="B12" s="45" t="s">
        <v>20</v>
      </c>
      <c r="C12" s="4">
        <v>830850</v>
      </c>
      <c r="D12" s="10">
        <v>141032.4</v>
      </c>
      <c r="E12" s="88">
        <f t="shared" si="0"/>
        <v>16.974471926340495</v>
      </c>
      <c r="F12" s="107">
        <v>170700</v>
      </c>
      <c r="G12" s="97">
        <v>3571.4</v>
      </c>
      <c r="H12" s="98">
        <v>27654</v>
      </c>
      <c r="I12" s="98">
        <v>17376</v>
      </c>
      <c r="J12" s="108" t="e">
        <f>+#REF!-H12</f>
        <v>#REF!</v>
      </c>
      <c r="K12" s="109" t="e">
        <f>+#REF!-I12</f>
        <v>#REF!</v>
      </c>
      <c r="L12" s="92">
        <f t="shared" si="1"/>
        <v>2.092208553016989</v>
      </c>
      <c r="M12" s="97">
        <v>146239.1</v>
      </c>
      <c r="N12" s="97">
        <v>145890.6</v>
      </c>
      <c r="O12" s="97">
        <v>590200</v>
      </c>
      <c r="P12" s="107">
        <v>138061</v>
      </c>
      <c r="Q12" s="94">
        <f t="shared" si="2"/>
        <v>23.39223991867164</v>
      </c>
      <c r="R12" s="107">
        <v>534200</v>
      </c>
      <c r="S12" s="97">
        <v>138061</v>
      </c>
      <c r="T12" s="94"/>
      <c r="U12" s="94"/>
      <c r="V12" s="94"/>
      <c r="W12" s="94"/>
      <c r="X12" s="92">
        <f t="shared" si="3"/>
        <v>25.84444028453763</v>
      </c>
      <c r="Y12" s="100">
        <v>2662720</v>
      </c>
      <c r="Z12" s="101">
        <v>200766.13</v>
      </c>
      <c r="AA12" s="102">
        <v>75592</v>
      </c>
      <c r="AB12" s="97">
        <v>69950</v>
      </c>
      <c r="AC12" s="107">
        <v>-600</v>
      </c>
      <c r="AD12" s="103">
        <f t="shared" si="4"/>
        <v>-0.8577555396711937</v>
      </c>
      <c r="AE12" s="110">
        <v>830850</v>
      </c>
      <c r="AF12" s="111">
        <v>112945.82</v>
      </c>
      <c r="AG12" s="106">
        <f t="shared" si="5"/>
        <v>13.594008545465488</v>
      </c>
      <c r="AK12" s="4">
        <v>44083905.85</v>
      </c>
      <c r="AL12" s="27">
        <v>3506000</v>
      </c>
      <c r="AN12" s="27">
        <f t="shared" si="6"/>
        <v>40577905.85</v>
      </c>
    </row>
    <row r="13" spans="1:40" ht="22.5">
      <c r="A13" s="43">
        <v>8</v>
      </c>
      <c r="B13" s="45" t="s">
        <v>21</v>
      </c>
      <c r="C13" s="4">
        <v>1084540</v>
      </c>
      <c r="D13" s="10">
        <v>153867.87</v>
      </c>
      <c r="E13" s="88">
        <f t="shared" si="0"/>
        <v>14.187385435299756</v>
      </c>
      <c r="F13" s="107">
        <v>226900</v>
      </c>
      <c r="G13" s="97">
        <v>3699.87</v>
      </c>
      <c r="H13" s="98">
        <v>29385</v>
      </c>
      <c r="I13" s="98">
        <v>16603</v>
      </c>
      <c r="J13" s="108" t="e">
        <f>+#REF!-H13</f>
        <v>#REF!</v>
      </c>
      <c r="K13" s="109" t="e">
        <f>+#REF!-I13</f>
        <v>#REF!</v>
      </c>
      <c r="L13" s="92">
        <f t="shared" si="1"/>
        <v>1.6306170118995151</v>
      </c>
      <c r="M13" s="97">
        <v>146695.5</v>
      </c>
      <c r="N13" s="97">
        <v>144663.8</v>
      </c>
      <c r="O13" s="97">
        <v>779200</v>
      </c>
      <c r="P13" s="107">
        <v>133418</v>
      </c>
      <c r="Q13" s="94">
        <f t="shared" si="2"/>
        <v>17.122433264887064</v>
      </c>
      <c r="R13" s="107">
        <v>534400</v>
      </c>
      <c r="S13" s="97">
        <v>133418</v>
      </c>
      <c r="T13" s="94"/>
      <c r="U13" s="94"/>
      <c r="V13" s="94"/>
      <c r="W13" s="94"/>
      <c r="X13" s="92">
        <f t="shared" si="3"/>
        <v>24.965943113772454</v>
      </c>
      <c r="Y13" s="100">
        <v>5294692</v>
      </c>
      <c r="Z13" s="101">
        <v>143768.51</v>
      </c>
      <c r="AA13" s="102">
        <v>72465</v>
      </c>
      <c r="AB13" s="97">
        <v>78440</v>
      </c>
      <c r="AC13" s="107">
        <v>33500</v>
      </c>
      <c r="AD13" s="103">
        <f t="shared" si="4"/>
        <v>42.707802141764404</v>
      </c>
      <c r="AE13" s="110">
        <v>1084540</v>
      </c>
      <c r="AF13" s="111">
        <v>100460.75</v>
      </c>
      <c r="AG13" s="106">
        <f t="shared" si="5"/>
        <v>9.262982462610877</v>
      </c>
      <c r="AK13" s="4">
        <v>35543847.519999996</v>
      </c>
      <c r="AL13" s="27">
        <v>4255200</v>
      </c>
      <c r="AN13" s="27">
        <f t="shared" si="6"/>
        <v>31288647.519999996</v>
      </c>
    </row>
    <row r="14" spans="1:40" ht="22.5">
      <c r="A14" s="43">
        <v>9</v>
      </c>
      <c r="B14" s="45" t="s">
        <v>22</v>
      </c>
      <c r="C14" s="4">
        <v>1291870</v>
      </c>
      <c r="D14" s="10">
        <v>229293.49</v>
      </c>
      <c r="E14" s="88">
        <f t="shared" si="0"/>
        <v>17.74896003467841</v>
      </c>
      <c r="F14" s="107">
        <v>286600</v>
      </c>
      <c r="G14" s="97">
        <v>43169.99</v>
      </c>
      <c r="H14" s="98">
        <v>26856</v>
      </c>
      <c r="I14" s="98">
        <v>16744</v>
      </c>
      <c r="J14" s="108" t="e">
        <f>+#REF!-H14</f>
        <v>#REF!</v>
      </c>
      <c r="K14" s="109" t="e">
        <f>+#REF!-I14</f>
        <v>#REF!</v>
      </c>
      <c r="L14" s="92">
        <f t="shared" si="1"/>
        <v>15.062801814375435</v>
      </c>
      <c r="M14" s="97">
        <v>92577.1</v>
      </c>
      <c r="N14" s="97">
        <v>91734.2</v>
      </c>
      <c r="O14" s="97">
        <v>972700</v>
      </c>
      <c r="P14" s="107">
        <v>179312</v>
      </c>
      <c r="Q14" s="94">
        <f t="shared" si="2"/>
        <v>18.434460779274186</v>
      </c>
      <c r="R14" s="107">
        <v>706300</v>
      </c>
      <c r="S14" s="97">
        <v>179312</v>
      </c>
      <c r="T14" s="94"/>
      <c r="U14" s="94"/>
      <c r="V14" s="94"/>
      <c r="W14" s="94"/>
      <c r="X14" s="92">
        <f t="shared" si="3"/>
        <v>25.38751238850347</v>
      </c>
      <c r="Y14" s="100">
        <v>2748800</v>
      </c>
      <c r="Z14" s="101">
        <v>153279.88</v>
      </c>
      <c r="AA14" s="102">
        <v>47064</v>
      </c>
      <c r="AB14" s="97">
        <v>32570</v>
      </c>
      <c r="AC14" s="107">
        <v>6811.5</v>
      </c>
      <c r="AD14" s="103">
        <f t="shared" si="4"/>
        <v>20.913417255142768</v>
      </c>
      <c r="AE14" s="110">
        <v>1291870</v>
      </c>
      <c r="AF14" s="111">
        <v>150429.47</v>
      </c>
      <c r="AG14" s="106">
        <f t="shared" si="5"/>
        <v>11.644319474869762</v>
      </c>
      <c r="AK14" s="4">
        <v>22526330.849999998</v>
      </c>
      <c r="AL14" s="27">
        <v>2837969.2</v>
      </c>
      <c r="AN14" s="27">
        <f t="shared" si="6"/>
        <v>19688361.65</v>
      </c>
    </row>
    <row r="15" spans="1:40" ht="22.5">
      <c r="A15" s="43">
        <v>10</v>
      </c>
      <c r="B15" s="45" t="s">
        <v>23</v>
      </c>
      <c r="C15" s="4">
        <v>1172030</v>
      </c>
      <c r="D15" s="10">
        <v>202606.31</v>
      </c>
      <c r="E15" s="88">
        <f t="shared" si="0"/>
        <v>17.28678532119485</v>
      </c>
      <c r="F15" s="107">
        <v>282200</v>
      </c>
      <c r="G15" s="97">
        <v>7632.55</v>
      </c>
      <c r="H15" s="98">
        <v>16775</v>
      </c>
      <c r="I15" s="98">
        <v>10227</v>
      </c>
      <c r="J15" s="108" t="e">
        <f>+#REF!-H15</f>
        <v>#REF!</v>
      </c>
      <c r="K15" s="109" t="e">
        <f>+#REF!-I15</f>
        <v>#REF!</v>
      </c>
      <c r="L15" s="92">
        <f t="shared" si="1"/>
        <v>2.7046598157335224</v>
      </c>
      <c r="M15" s="97">
        <v>109617.6</v>
      </c>
      <c r="N15" s="97">
        <v>109322.3</v>
      </c>
      <c r="O15" s="97">
        <v>794400</v>
      </c>
      <c r="P15" s="107">
        <v>171511</v>
      </c>
      <c r="Q15" s="94">
        <f t="shared" si="2"/>
        <v>21.590005035246726</v>
      </c>
      <c r="R15" s="107">
        <v>672000</v>
      </c>
      <c r="S15" s="97">
        <v>171511</v>
      </c>
      <c r="T15" s="94"/>
      <c r="U15" s="94"/>
      <c r="V15" s="94"/>
      <c r="W15" s="94"/>
      <c r="X15" s="92">
        <f t="shared" si="3"/>
        <v>25.52247023809524</v>
      </c>
      <c r="Y15" s="100">
        <v>2170000</v>
      </c>
      <c r="Z15" s="101">
        <v>110413.9</v>
      </c>
      <c r="AA15" s="102">
        <v>49443</v>
      </c>
      <c r="AB15" s="97">
        <v>95430</v>
      </c>
      <c r="AC15" s="107">
        <v>23462.76</v>
      </c>
      <c r="AD15" s="103">
        <f t="shared" si="4"/>
        <v>24.586356491669285</v>
      </c>
      <c r="AE15" s="110">
        <v>1172030</v>
      </c>
      <c r="AF15" s="111">
        <v>156227.99</v>
      </c>
      <c r="AG15" s="106">
        <f t="shared" si="5"/>
        <v>13.329692072728513</v>
      </c>
      <c r="AK15" s="4">
        <v>27592022.02</v>
      </c>
      <c r="AL15" s="27">
        <v>2933631</v>
      </c>
      <c r="AN15" s="27">
        <f t="shared" si="6"/>
        <v>24658391.02</v>
      </c>
    </row>
    <row r="16" spans="1:40" ht="22.5">
      <c r="A16" s="43">
        <v>11</v>
      </c>
      <c r="B16" s="45" t="s">
        <v>24</v>
      </c>
      <c r="C16" s="4">
        <v>8731400</v>
      </c>
      <c r="D16" s="10">
        <v>1434730.81</v>
      </c>
      <c r="E16" s="88">
        <f t="shared" si="0"/>
        <v>16.431852967450812</v>
      </c>
      <c r="F16" s="107">
        <v>1384400</v>
      </c>
      <c r="G16" s="97">
        <v>494564.81</v>
      </c>
      <c r="H16" s="98">
        <v>24141</v>
      </c>
      <c r="I16" s="98">
        <v>15827</v>
      </c>
      <c r="J16" s="108" t="e">
        <f>+#REF!-H16</f>
        <v>#REF!</v>
      </c>
      <c r="K16" s="109" t="e">
        <f>+#REF!-I16</f>
        <v>#REF!</v>
      </c>
      <c r="L16" s="92">
        <f t="shared" si="1"/>
        <v>35.72412669748628</v>
      </c>
      <c r="M16" s="97">
        <v>144559.2</v>
      </c>
      <c r="N16" s="97">
        <v>140678.7</v>
      </c>
      <c r="O16" s="97">
        <v>7162000</v>
      </c>
      <c r="P16" s="107">
        <v>907380</v>
      </c>
      <c r="Q16" s="94">
        <f t="shared" si="2"/>
        <v>12.669366098855066</v>
      </c>
      <c r="R16" s="107">
        <v>3835300</v>
      </c>
      <c r="S16" s="97">
        <v>907380</v>
      </c>
      <c r="T16" s="94"/>
      <c r="U16" s="94"/>
      <c r="V16" s="94"/>
      <c r="W16" s="94"/>
      <c r="X16" s="92">
        <f t="shared" si="3"/>
        <v>23.65864469533022</v>
      </c>
      <c r="Y16" s="100">
        <v>2980070</v>
      </c>
      <c r="Z16" s="101">
        <v>175667.41</v>
      </c>
      <c r="AA16" s="102">
        <v>65444</v>
      </c>
      <c r="AB16" s="97">
        <v>185000</v>
      </c>
      <c r="AC16" s="107">
        <v>32786</v>
      </c>
      <c r="AD16" s="103">
        <f t="shared" si="4"/>
        <v>17.72216216216216</v>
      </c>
      <c r="AE16" s="110">
        <v>8731400</v>
      </c>
      <c r="AF16" s="111">
        <v>1146543.67</v>
      </c>
      <c r="AG16" s="106">
        <f t="shared" si="5"/>
        <v>13.131269555855877</v>
      </c>
      <c r="AK16" s="4">
        <v>34010994.58</v>
      </c>
      <c r="AL16" s="27">
        <v>2957474</v>
      </c>
      <c r="AN16" s="27">
        <f t="shared" si="6"/>
        <v>31053520.58</v>
      </c>
    </row>
    <row r="17" spans="1:40" ht="22.5">
      <c r="A17" s="43">
        <v>12</v>
      </c>
      <c r="B17" s="45" t="s">
        <v>25</v>
      </c>
      <c r="C17" s="4">
        <v>1528650</v>
      </c>
      <c r="D17" s="10">
        <v>302183.66</v>
      </c>
      <c r="E17" s="88">
        <f t="shared" si="0"/>
        <v>19.768008373401365</v>
      </c>
      <c r="F17" s="107">
        <v>283100</v>
      </c>
      <c r="G17" s="97">
        <v>17498.66</v>
      </c>
      <c r="H17" s="98">
        <v>34044</v>
      </c>
      <c r="I17" s="98">
        <v>24421</v>
      </c>
      <c r="J17" s="108" t="e">
        <f>+#REF!-H17</f>
        <v>#REF!</v>
      </c>
      <c r="K17" s="109" t="e">
        <f>+#REF!-I17</f>
        <v>#REF!</v>
      </c>
      <c r="L17" s="92">
        <f t="shared" si="1"/>
        <v>6.181087954786295</v>
      </c>
      <c r="M17" s="97">
        <v>201731.5</v>
      </c>
      <c r="N17" s="97">
        <v>197911.7</v>
      </c>
      <c r="O17" s="97">
        <v>1142900</v>
      </c>
      <c r="P17" s="107">
        <v>238190</v>
      </c>
      <c r="Q17" s="94">
        <f t="shared" si="2"/>
        <v>20.840843468369936</v>
      </c>
      <c r="R17" s="107">
        <v>916100</v>
      </c>
      <c r="S17" s="97">
        <v>238190</v>
      </c>
      <c r="T17" s="94"/>
      <c r="U17" s="94"/>
      <c r="V17" s="94"/>
      <c r="W17" s="94"/>
      <c r="X17" s="92">
        <f t="shared" si="3"/>
        <v>26.00043663355529</v>
      </c>
      <c r="Y17" s="100">
        <v>9997600</v>
      </c>
      <c r="Z17" s="101">
        <v>445565.33</v>
      </c>
      <c r="AA17" s="102">
        <v>95988</v>
      </c>
      <c r="AB17" s="97">
        <v>102650</v>
      </c>
      <c r="AC17" s="107">
        <v>46495</v>
      </c>
      <c r="AD17" s="103">
        <f t="shared" si="4"/>
        <v>45.29469069654164</v>
      </c>
      <c r="AE17" s="110">
        <v>1528650</v>
      </c>
      <c r="AF17" s="111">
        <v>172566.19</v>
      </c>
      <c r="AG17" s="106">
        <f t="shared" si="5"/>
        <v>11.288796650639453</v>
      </c>
      <c r="AK17" s="4">
        <v>48440368.2</v>
      </c>
      <c r="AL17" s="27">
        <v>5307500</v>
      </c>
      <c r="AN17" s="27">
        <f t="shared" si="6"/>
        <v>43132868.2</v>
      </c>
    </row>
    <row r="18" spans="1:40" ht="22.5">
      <c r="A18" s="43">
        <v>13</v>
      </c>
      <c r="B18" s="45" t="s">
        <v>26</v>
      </c>
      <c r="C18" s="4">
        <v>874250</v>
      </c>
      <c r="D18" s="10">
        <v>157572.76</v>
      </c>
      <c r="E18" s="88">
        <f t="shared" si="0"/>
        <v>18.02376436945954</v>
      </c>
      <c r="F18" s="107">
        <v>185200</v>
      </c>
      <c r="G18" s="97">
        <v>6639.76</v>
      </c>
      <c r="H18" s="98">
        <v>18578</v>
      </c>
      <c r="I18" s="98">
        <v>12632</v>
      </c>
      <c r="J18" s="108" t="e">
        <f>+#REF!-H18</f>
        <v>#REF!</v>
      </c>
      <c r="K18" s="109" t="e">
        <f>+#REF!-I18</f>
        <v>#REF!</v>
      </c>
      <c r="L18" s="92">
        <f t="shared" si="1"/>
        <v>3.585183585313175</v>
      </c>
      <c r="M18" s="97">
        <v>92695.1</v>
      </c>
      <c r="N18" s="97">
        <v>91849.6</v>
      </c>
      <c r="O18" s="97">
        <v>620300</v>
      </c>
      <c r="P18" s="107">
        <v>146610</v>
      </c>
      <c r="Q18" s="94">
        <f t="shared" si="2"/>
        <v>23.635337739803322</v>
      </c>
      <c r="R18" s="107">
        <v>563900</v>
      </c>
      <c r="S18" s="97">
        <v>146610</v>
      </c>
      <c r="T18" s="94"/>
      <c r="U18" s="94"/>
      <c r="V18" s="94"/>
      <c r="W18" s="94"/>
      <c r="X18" s="92">
        <f t="shared" si="3"/>
        <v>25.999290654371343</v>
      </c>
      <c r="Y18" s="100">
        <v>1857014</v>
      </c>
      <c r="Z18" s="101">
        <v>128430</v>
      </c>
      <c r="AA18" s="102">
        <v>48354</v>
      </c>
      <c r="AB18" s="97">
        <v>68750</v>
      </c>
      <c r="AC18" s="107">
        <v>4323</v>
      </c>
      <c r="AD18" s="103">
        <f t="shared" si="4"/>
        <v>6.288</v>
      </c>
      <c r="AE18" s="110">
        <v>874250</v>
      </c>
      <c r="AF18" s="111">
        <v>120182.71</v>
      </c>
      <c r="AG18" s="106">
        <f t="shared" si="5"/>
        <v>13.746949957106091</v>
      </c>
      <c r="AK18" s="4">
        <v>21901635.68</v>
      </c>
      <c r="AL18" s="27">
        <v>2473567</v>
      </c>
      <c r="AN18" s="27">
        <f t="shared" si="6"/>
        <v>19428068.68</v>
      </c>
    </row>
    <row r="19" spans="1:40" ht="22.5">
      <c r="A19" s="43">
        <v>14</v>
      </c>
      <c r="B19" s="45" t="s">
        <v>27</v>
      </c>
      <c r="C19" s="4">
        <v>652320</v>
      </c>
      <c r="D19" s="10">
        <v>125199.45</v>
      </c>
      <c r="E19" s="88">
        <f t="shared" si="0"/>
        <v>19.192949779249446</v>
      </c>
      <c r="F19" s="107">
        <v>213900</v>
      </c>
      <c r="G19" s="97">
        <v>30692.09</v>
      </c>
      <c r="H19" s="98">
        <v>21807</v>
      </c>
      <c r="I19" s="98">
        <v>17904</v>
      </c>
      <c r="J19" s="108" t="e">
        <f>+#REF!-H19</f>
        <v>#REF!</v>
      </c>
      <c r="K19" s="109" t="e">
        <f>+#REF!-I19</f>
        <v>#REF!</v>
      </c>
      <c r="L19" s="92">
        <f t="shared" si="1"/>
        <v>14.348803179055633</v>
      </c>
      <c r="M19" s="97">
        <v>157810</v>
      </c>
      <c r="N19" s="97">
        <v>155486.3</v>
      </c>
      <c r="O19" s="97">
        <v>390000</v>
      </c>
      <c r="P19" s="107">
        <v>87990</v>
      </c>
      <c r="Q19" s="94">
        <f t="shared" si="2"/>
        <v>22.56153846153846</v>
      </c>
      <c r="R19" s="107">
        <v>338400</v>
      </c>
      <c r="S19" s="97">
        <v>87990</v>
      </c>
      <c r="T19" s="94"/>
      <c r="U19" s="94"/>
      <c r="V19" s="94"/>
      <c r="W19" s="94"/>
      <c r="X19" s="92">
        <f t="shared" si="3"/>
        <v>26.001773049645386</v>
      </c>
      <c r="Y19" s="100">
        <v>8499000</v>
      </c>
      <c r="Z19" s="101">
        <v>196765.74</v>
      </c>
      <c r="AA19" s="102">
        <v>71981</v>
      </c>
      <c r="AB19" s="97">
        <v>48420</v>
      </c>
      <c r="AC19" s="107">
        <v>6517.36</v>
      </c>
      <c r="AD19" s="103">
        <f t="shared" si="4"/>
        <v>13.460057827344071</v>
      </c>
      <c r="AE19" s="110">
        <v>652320</v>
      </c>
      <c r="AF19" s="111">
        <v>83733.9</v>
      </c>
      <c r="AG19" s="106">
        <f t="shared" si="5"/>
        <v>12.836322663723326</v>
      </c>
      <c r="AK19" s="4">
        <v>34532918.47</v>
      </c>
      <c r="AL19" s="27">
        <v>3548142</v>
      </c>
      <c r="AN19" s="27">
        <f t="shared" si="6"/>
        <v>30984776.47</v>
      </c>
    </row>
    <row r="20" spans="1:40" ht="22.5">
      <c r="A20" s="43">
        <v>15</v>
      </c>
      <c r="B20" s="45" t="s">
        <v>28</v>
      </c>
      <c r="C20" s="4">
        <v>1200850</v>
      </c>
      <c r="D20" s="10">
        <v>223532.26</v>
      </c>
      <c r="E20" s="88">
        <f t="shared" si="0"/>
        <v>18.614503060332265</v>
      </c>
      <c r="F20" s="107">
        <v>271900</v>
      </c>
      <c r="G20" s="97">
        <v>17135.26</v>
      </c>
      <c r="H20" s="98">
        <v>50974</v>
      </c>
      <c r="I20" s="98">
        <v>32698</v>
      </c>
      <c r="J20" s="108" t="e">
        <f>+#REF!-H20</f>
        <v>#REF!</v>
      </c>
      <c r="K20" s="109" t="e">
        <f>+#REF!-I20</f>
        <v>#REF!</v>
      </c>
      <c r="L20" s="92">
        <f t="shared" si="1"/>
        <v>6.302044869437292</v>
      </c>
      <c r="M20" s="97">
        <v>187447.9</v>
      </c>
      <c r="N20" s="97">
        <v>184579.2</v>
      </c>
      <c r="O20" s="97">
        <v>859800</v>
      </c>
      <c r="P20" s="107">
        <v>208597</v>
      </c>
      <c r="Q20" s="94">
        <f t="shared" si="2"/>
        <v>24.26110723424052</v>
      </c>
      <c r="R20" s="107">
        <v>805800</v>
      </c>
      <c r="S20" s="97">
        <v>208597</v>
      </c>
      <c r="T20" s="94"/>
      <c r="U20" s="94"/>
      <c r="V20" s="94"/>
      <c r="W20" s="94"/>
      <c r="X20" s="92">
        <f t="shared" si="3"/>
        <v>25.88694465127823</v>
      </c>
      <c r="Y20" s="100">
        <v>10805716</v>
      </c>
      <c r="Z20" s="101">
        <v>224195.03</v>
      </c>
      <c r="AA20" s="102">
        <v>90328</v>
      </c>
      <c r="AB20" s="97">
        <v>69150</v>
      </c>
      <c r="AC20" s="107">
        <v>-2200</v>
      </c>
      <c r="AD20" s="103">
        <f t="shared" si="4"/>
        <v>-3.181489515545915</v>
      </c>
      <c r="AE20" s="110">
        <v>1200850</v>
      </c>
      <c r="AF20" s="111">
        <v>177378.44</v>
      </c>
      <c r="AG20" s="106">
        <f t="shared" si="5"/>
        <v>14.771073822708914</v>
      </c>
      <c r="AK20" s="4">
        <v>49261227.1</v>
      </c>
      <c r="AL20" s="27">
        <v>6114738.11</v>
      </c>
      <c r="AM20" s="27">
        <v>976400</v>
      </c>
      <c r="AN20" s="27">
        <f t="shared" si="6"/>
        <v>42170088.99</v>
      </c>
    </row>
    <row r="21" spans="1:40" ht="22.5">
      <c r="A21" s="43">
        <v>16</v>
      </c>
      <c r="B21" s="45" t="s">
        <v>29</v>
      </c>
      <c r="C21" s="4">
        <v>1261140</v>
      </c>
      <c r="D21" s="10">
        <v>231757.16</v>
      </c>
      <c r="E21" s="88">
        <f t="shared" si="0"/>
        <v>18.376798769367397</v>
      </c>
      <c r="F21" s="107">
        <v>212300</v>
      </c>
      <c r="G21" s="97">
        <v>21948.16</v>
      </c>
      <c r="H21" s="98">
        <v>83928</v>
      </c>
      <c r="I21" s="98">
        <v>55316</v>
      </c>
      <c r="J21" s="108" t="e">
        <f>+#REF!-H21</f>
        <v>#REF!</v>
      </c>
      <c r="K21" s="109" t="e">
        <f>+#REF!-I21</f>
        <v>#REF!</v>
      </c>
      <c r="L21" s="92">
        <f t="shared" si="1"/>
        <v>10.338276024493641</v>
      </c>
      <c r="M21" s="97">
        <v>280544.1</v>
      </c>
      <c r="N21" s="97">
        <v>277916.2</v>
      </c>
      <c r="O21" s="97">
        <v>953200</v>
      </c>
      <c r="P21" s="107">
        <v>197909</v>
      </c>
      <c r="Q21" s="94">
        <f t="shared" si="2"/>
        <v>20.762589173310953</v>
      </c>
      <c r="R21" s="107">
        <v>805600</v>
      </c>
      <c r="S21" s="97">
        <v>197909</v>
      </c>
      <c r="T21" s="94"/>
      <c r="U21" s="94"/>
      <c r="V21" s="94"/>
      <c r="W21" s="94"/>
      <c r="X21" s="92">
        <f t="shared" si="3"/>
        <v>24.56665839126117</v>
      </c>
      <c r="Y21" s="100">
        <v>9507200</v>
      </c>
      <c r="Z21" s="101">
        <v>451832.93</v>
      </c>
      <c r="AA21" s="102">
        <v>147365</v>
      </c>
      <c r="AB21" s="97">
        <v>95640</v>
      </c>
      <c r="AC21" s="107">
        <v>11900</v>
      </c>
      <c r="AD21" s="103">
        <f t="shared" si="4"/>
        <v>12.442492680886657</v>
      </c>
      <c r="AE21" s="110">
        <v>1261140</v>
      </c>
      <c r="AF21" s="111">
        <v>138565.01</v>
      </c>
      <c r="AG21" s="106">
        <f t="shared" si="5"/>
        <v>10.987282141554468</v>
      </c>
      <c r="AK21" s="4">
        <v>77143748.4</v>
      </c>
      <c r="AL21" s="27">
        <v>9690200</v>
      </c>
      <c r="AM21" s="27">
        <v>598542</v>
      </c>
      <c r="AN21" s="27">
        <f t="shared" si="6"/>
        <v>66855006.400000006</v>
      </c>
    </row>
    <row r="22" spans="1:34" ht="11.25" customHeight="1">
      <c r="A22" s="159" t="s">
        <v>30</v>
      </c>
      <c r="B22" s="160"/>
      <c r="C22" s="5">
        <f>C6+C7+C8+C9+C10+C11+C12+C13+C14+C15+C16+C17+C18+C19+C20+C21</f>
        <v>26681670</v>
      </c>
      <c r="D22" s="5">
        <f>D6+D7+D8+D9+D10+D11+D12+D13+D14+D15+D16+D17+D18+D19+D20+D21</f>
        <v>4503319.41</v>
      </c>
      <c r="E22" s="89">
        <f>+D22/C22*100</f>
        <v>16.87795182985173</v>
      </c>
      <c r="F22" s="95">
        <f>F6+F7+F8+F9+F10+F11+F12+F13+F14+F15+F16+F17+F18+F19+F20+F21</f>
        <v>5181700</v>
      </c>
      <c r="G22" s="93">
        <f>G6+G7+G8+G9+G10+G11+G12+G13+G14+G15+G16+G17+G18+G19+G20+G21</f>
        <v>751489.11</v>
      </c>
      <c r="H22" s="113"/>
      <c r="I22" s="93"/>
      <c r="J22" s="93"/>
      <c r="K22" s="95"/>
      <c r="L22" s="93">
        <f>+G22/F22*100</f>
        <v>14.502752185576162</v>
      </c>
      <c r="M22" s="114">
        <f>SUM(M6:M22)</f>
        <v>2788102.1</v>
      </c>
      <c r="N22" s="114">
        <f>SUM(N6:N22)</f>
        <v>2751320.5000000005</v>
      </c>
      <c r="O22" s="93">
        <f>O6+O7+O8+O9+O10+O11+O12+O13+O14+O15+O16+O17+O18+O19+O20+O21</f>
        <v>19861500</v>
      </c>
      <c r="P22" s="93">
        <f>P6+P7+P8+P9+P10+P11+P12+P13+P14+P15+P16+P17+P18+P19+P20+P21</f>
        <v>3563467.3200000003</v>
      </c>
      <c r="Q22" s="95">
        <f>+P22/O22*100</f>
        <v>17.94158205573597</v>
      </c>
      <c r="R22" s="93">
        <f>R6+R7+R8+R9+R10+R11+R12+R13+R14+R15+R16+R17+R18+R19+R20+R21</f>
        <v>14379600</v>
      </c>
      <c r="S22" s="93">
        <f>S6+S7+S8+S9+S10+S11+S12+S13+S14+S15+S16+S17+S18+S19+S20+S21</f>
        <v>3548142</v>
      </c>
      <c r="T22" s="93">
        <f aca="true" t="shared" si="7" ref="T22:W23">SUM(T6:T22)</f>
        <v>0</v>
      </c>
      <c r="U22" s="93">
        <f t="shared" si="7"/>
        <v>0</v>
      </c>
      <c r="V22" s="93">
        <f t="shared" si="7"/>
        <v>0</v>
      </c>
      <c r="W22" s="93">
        <f t="shared" si="7"/>
        <v>0</v>
      </c>
      <c r="X22" s="93">
        <f>S22/R22*100</f>
        <v>24.674831010598346</v>
      </c>
      <c r="Y22" s="115">
        <f aca="true" t="shared" si="8" ref="Y22:AA23">SUM(Y6:Y22)</f>
        <v>113994870</v>
      </c>
      <c r="Z22" s="115">
        <f t="shared" si="8"/>
        <v>3218614.36</v>
      </c>
      <c r="AA22" s="115">
        <f t="shared" si="8"/>
        <v>1351172</v>
      </c>
      <c r="AB22" s="95">
        <f>AB6+AB7+AB8+AB9+AB10+AB11+AB12+AB13+AB14+AB15+AB16+AB17+AB18+AB19+AB20+AB21</f>
        <v>1422470</v>
      </c>
      <c r="AC22" s="93">
        <f>AC6+AC7+AC8+AC9+AC10+AC11+AC12+AC13+AC14+AC15+AC16+AC17+AC18+AC19+AC20+AC21</f>
        <v>195955.62</v>
      </c>
      <c r="AD22" s="116">
        <f>+Z22/Y22*100</f>
        <v>2.8234729861089365</v>
      </c>
      <c r="AE22" s="95">
        <f>AE6+AE7+AE8+AE9+AE10+AE11+AE12+AE13+AE14+AE15+AE16+AE17+AE18+AE19+AE20+AE21</f>
        <v>26681670</v>
      </c>
      <c r="AF22" s="93">
        <f>AF6+AF7+AF8+AF9+AF10+AF11+AF12+AF13+AF14+AF15+AF16+AF17+AF18+AF19+AF20+AF21</f>
        <v>3404721.1499999994</v>
      </c>
      <c r="AG22" s="116">
        <f>AF22/AE22*100</f>
        <v>12.760524922165665</v>
      </c>
      <c r="AH22" s="46"/>
    </row>
    <row r="23" spans="1:34" ht="11.25" customHeight="1">
      <c r="A23" s="159" t="s">
        <v>31</v>
      </c>
      <c r="B23" s="160"/>
      <c r="C23" s="5">
        <v>172765500</v>
      </c>
      <c r="D23" s="5">
        <v>33414355.4</v>
      </c>
      <c r="E23" s="90">
        <f>+D23/C23*100</f>
        <v>19.34087268580822</v>
      </c>
      <c r="F23" s="95">
        <v>11756300</v>
      </c>
      <c r="G23" s="93">
        <v>3207432.04</v>
      </c>
      <c r="H23" s="113"/>
      <c r="I23" s="93"/>
      <c r="J23" s="93"/>
      <c r="K23" s="95"/>
      <c r="L23" s="93">
        <f>+G23/F23*100</f>
        <v>27.28266580471747</v>
      </c>
      <c r="M23" s="114">
        <f>SUM(M7:M23)</f>
        <v>2788102.1</v>
      </c>
      <c r="N23" s="114">
        <f>SUM(N7:N23)</f>
        <v>2751320.5000000005</v>
      </c>
      <c r="O23" s="93">
        <v>152510200</v>
      </c>
      <c r="P23" s="117">
        <v>29091025</v>
      </c>
      <c r="Q23" s="95">
        <f>+P23/O23*100</f>
        <v>19.07480614411364</v>
      </c>
      <c r="R23" s="93">
        <v>69564300</v>
      </c>
      <c r="S23" s="93">
        <v>13217000</v>
      </c>
      <c r="T23" s="93">
        <f t="shared" si="7"/>
        <v>0</v>
      </c>
      <c r="U23" s="93">
        <f t="shared" si="7"/>
        <v>0</v>
      </c>
      <c r="V23" s="93">
        <f t="shared" si="7"/>
        <v>0</v>
      </c>
      <c r="W23" s="93">
        <f t="shared" si="7"/>
        <v>0</v>
      </c>
      <c r="X23" s="93">
        <f>S23/R23*100</f>
        <v>18.99968805838627</v>
      </c>
      <c r="Y23" s="115">
        <f t="shared" si="8"/>
        <v>113994870</v>
      </c>
      <c r="Z23" s="115">
        <f t="shared" si="8"/>
        <v>3218614.36</v>
      </c>
      <c r="AA23" s="115">
        <f t="shared" si="8"/>
        <v>1351172</v>
      </c>
      <c r="AB23" s="93">
        <v>8499000</v>
      </c>
      <c r="AC23" s="113">
        <v>1115897.96</v>
      </c>
      <c r="AD23" s="118">
        <f>AC23/AB23</f>
        <v>0.1312975597129074</v>
      </c>
      <c r="AE23" s="95">
        <v>174765500</v>
      </c>
      <c r="AF23" s="93">
        <v>31128207.33</v>
      </c>
      <c r="AG23" s="116">
        <f>AF23/AE23*100</f>
        <v>17.811414340931133</v>
      </c>
      <c r="AH23" s="46"/>
    </row>
    <row r="24" spans="1:39" ht="28.5" customHeight="1">
      <c r="A24" s="142" t="s">
        <v>33</v>
      </c>
      <c r="B24" s="142"/>
      <c r="C24" s="69">
        <v>179585670</v>
      </c>
      <c r="D24" s="69">
        <v>34354207.09</v>
      </c>
      <c r="E24" s="89">
        <f>+D24/C24*100</f>
        <v>19.129703995870052</v>
      </c>
      <c r="F24" s="119">
        <v>17154000</v>
      </c>
      <c r="G24" s="119">
        <f>G22+G23</f>
        <v>3958921.15</v>
      </c>
      <c r="H24" s="98">
        <v>21807</v>
      </c>
      <c r="I24" s="98">
        <v>17904</v>
      </c>
      <c r="J24" s="108" t="e">
        <f>+#REF!-H24</f>
        <v>#REF!</v>
      </c>
      <c r="K24" s="109" t="e">
        <f>+#REF!-I24</f>
        <v>#REF!</v>
      </c>
      <c r="L24" s="93">
        <f aca="true" t="shared" si="9" ref="L24:L34">+G24/F24*100</f>
        <v>23.07870554972601</v>
      </c>
      <c r="M24" s="97">
        <v>157810</v>
      </c>
      <c r="N24" s="97">
        <v>155486.3</v>
      </c>
      <c r="O24" s="119"/>
      <c r="P24" s="119"/>
      <c r="Q24" s="93"/>
      <c r="R24" s="119"/>
      <c r="S24" s="119"/>
      <c r="T24" s="94"/>
      <c r="U24" s="94"/>
      <c r="V24" s="94"/>
      <c r="W24" s="94"/>
      <c r="X24" s="93"/>
      <c r="Y24" s="100">
        <v>8499000</v>
      </c>
      <c r="Z24" s="101">
        <v>196765.74</v>
      </c>
      <c r="AA24" s="102">
        <v>71981</v>
      </c>
      <c r="AB24" s="119">
        <v>9921470</v>
      </c>
      <c r="AC24" s="119">
        <v>1295103.58</v>
      </c>
      <c r="AD24" s="116">
        <f>+AC24/AB24*100</f>
        <v>13.05354529117157</v>
      </c>
      <c r="AE24" s="120">
        <v>181585670</v>
      </c>
      <c r="AF24" s="120">
        <v>30984776.47</v>
      </c>
      <c r="AG24" s="106">
        <f>AF24/AE24*100</f>
        <v>17.063448051820387</v>
      </c>
      <c r="AH24" s="47"/>
      <c r="AM24" s="27">
        <v>0</v>
      </c>
    </row>
    <row r="25" spans="1:34" ht="12.75" hidden="1">
      <c r="A25" s="48"/>
      <c r="B25" s="49"/>
      <c r="C25" s="50" t="e">
        <f>+#REF!+#REF!</f>
        <v>#REF!</v>
      </c>
      <c r="D25" s="49"/>
      <c r="E25" s="49"/>
      <c r="F25" s="49"/>
      <c r="G25" s="49"/>
      <c r="H25" s="49"/>
      <c r="I25" s="49"/>
      <c r="J25" s="49"/>
      <c r="K25" s="49"/>
      <c r="L25" s="15" t="e">
        <f t="shared" si="9"/>
        <v>#DIV/0!</v>
      </c>
      <c r="M25" s="30"/>
      <c r="N25" s="30"/>
      <c r="O25" s="49"/>
      <c r="P25" s="49"/>
      <c r="Q25" s="17" t="e">
        <f aca="true" t="shared" si="10" ref="Q25:Q34">+P25/O25*100</f>
        <v>#DIV/0!</v>
      </c>
      <c r="R25" s="30"/>
      <c r="S25" s="30"/>
      <c r="T25" s="30"/>
      <c r="U25" s="30"/>
      <c r="V25" s="30"/>
      <c r="W25" s="30"/>
      <c r="X25" s="24" t="e">
        <f aca="true" t="shared" si="11" ref="X25:X34">S25/R25*100</f>
        <v>#DIV/0!</v>
      </c>
      <c r="Y25" s="49">
        <v>1170979</v>
      </c>
      <c r="Z25" s="49">
        <v>733481</v>
      </c>
      <c r="AA25" s="49"/>
      <c r="AB25" s="49"/>
      <c r="AC25" s="49"/>
      <c r="AD25" s="49"/>
      <c r="AE25" s="49"/>
      <c r="AF25" s="49"/>
      <c r="AG25" s="49"/>
      <c r="AH25" s="49"/>
    </row>
    <row r="26" spans="1:34" ht="12.75" hidden="1">
      <c r="A26" s="48"/>
      <c r="B26" s="49"/>
      <c r="C26" s="50">
        <f>+D1+E1</f>
        <v>0</v>
      </c>
      <c r="D26" s="49"/>
      <c r="E26" s="49"/>
      <c r="F26" s="49"/>
      <c r="G26" s="49"/>
      <c r="H26" s="49"/>
      <c r="I26" s="49"/>
      <c r="J26" s="49"/>
      <c r="K26" s="49"/>
      <c r="L26" s="15" t="e">
        <f t="shared" si="9"/>
        <v>#DIV/0!</v>
      </c>
      <c r="M26" s="30"/>
      <c r="N26" s="30"/>
      <c r="O26" s="49">
        <v>4688980</v>
      </c>
      <c r="P26" s="49">
        <v>1170979</v>
      </c>
      <c r="Q26" s="11">
        <f t="shared" si="10"/>
        <v>24.973000524634354</v>
      </c>
      <c r="R26" s="30"/>
      <c r="S26" s="30"/>
      <c r="T26" s="30"/>
      <c r="U26" s="30"/>
      <c r="V26" s="30"/>
      <c r="W26" s="30"/>
      <c r="X26" s="24" t="e">
        <f t="shared" si="11"/>
        <v>#DIV/0!</v>
      </c>
      <c r="Y26" s="49"/>
      <c r="Z26" s="49"/>
      <c r="AA26" s="49"/>
      <c r="AB26" s="49"/>
      <c r="AC26" s="49"/>
      <c r="AD26" s="49"/>
      <c r="AE26" s="49"/>
      <c r="AF26" s="49"/>
      <c r="AG26" s="49"/>
      <c r="AH26" s="49"/>
    </row>
    <row r="27" spans="1:39" ht="11.25" hidden="1">
      <c r="A27" s="48"/>
      <c r="B27" s="49"/>
      <c r="C27" s="51"/>
      <c r="D27" s="49"/>
      <c r="E27" s="49"/>
      <c r="F27" s="49"/>
      <c r="G27" s="49"/>
      <c r="H27" s="49"/>
      <c r="I27" s="49"/>
      <c r="J27" s="49"/>
      <c r="K27" s="49"/>
      <c r="L27" s="15" t="e">
        <f t="shared" si="9"/>
        <v>#DIV/0!</v>
      </c>
      <c r="M27" s="30"/>
      <c r="N27" s="30"/>
      <c r="O27" s="49">
        <v>3496884</v>
      </c>
      <c r="P27" s="49">
        <v>733481</v>
      </c>
      <c r="Q27" s="11">
        <f t="shared" si="10"/>
        <v>20.975273986783662</v>
      </c>
      <c r="R27" s="30"/>
      <c r="S27" s="30"/>
      <c r="T27" s="30"/>
      <c r="U27" s="30"/>
      <c r="V27" s="30"/>
      <c r="W27" s="30"/>
      <c r="X27" s="24" t="e">
        <f t="shared" si="11"/>
        <v>#DIV/0!</v>
      </c>
      <c r="Y27" s="49"/>
      <c r="Z27" s="49"/>
      <c r="AA27" s="49"/>
      <c r="AB27" s="49"/>
      <c r="AC27" s="49"/>
      <c r="AD27" s="49"/>
      <c r="AE27" s="49"/>
      <c r="AF27" s="49">
        <v>3211385</v>
      </c>
      <c r="AG27" s="49"/>
      <c r="AH27" s="49"/>
      <c r="AM27" s="27">
        <v>41741292</v>
      </c>
    </row>
    <row r="28" spans="1:34" ht="11.25" hidden="1">
      <c r="A28" s="48"/>
      <c r="B28" s="49"/>
      <c r="C28" s="51"/>
      <c r="D28" s="49"/>
      <c r="E28" s="49"/>
      <c r="F28" s="49"/>
      <c r="G28" s="49"/>
      <c r="H28" s="49"/>
      <c r="I28" s="49"/>
      <c r="J28" s="49"/>
      <c r="K28" s="49"/>
      <c r="L28" s="15" t="e">
        <f t="shared" si="9"/>
        <v>#DIV/0!</v>
      </c>
      <c r="M28" s="30"/>
      <c r="N28" s="30"/>
      <c r="O28" s="49"/>
      <c r="P28" s="49"/>
      <c r="Q28" s="11" t="e">
        <f t="shared" si="10"/>
        <v>#DIV/0!</v>
      </c>
      <c r="R28" s="11"/>
      <c r="S28" s="11"/>
      <c r="T28" s="11"/>
      <c r="U28" s="11"/>
      <c r="V28" s="11"/>
      <c r="W28" s="11"/>
      <c r="X28" s="24" t="e">
        <f t="shared" si="11"/>
        <v>#DIV/0!</v>
      </c>
      <c r="Y28" s="5">
        <v>1120238</v>
      </c>
      <c r="Z28" s="5">
        <v>598394</v>
      </c>
      <c r="AA28" s="16"/>
      <c r="AB28" s="16"/>
      <c r="AC28" s="16"/>
      <c r="AD28" s="49"/>
      <c r="AE28" s="49"/>
      <c r="AF28" s="49"/>
      <c r="AG28" s="49"/>
      <c r="AH28" s="49"/>
    </row>
    <row r="29" spans="1:34" ht="11.25" hidden="1">
      <c r="A29" s="48"/>
      <c r="B29" s="49"/>
      <c r="C29" s="51"/>
      <c r="D29" s="49"/>
      <c r="E29" s="49"/>
      <c r="F29" s="49"/>
      <c r="G29" s="49"/>
      <c r="H29" s="49"/>
      <c r="I29" s="49"/>
      <c r="J29" s="49"/>
      <c r="K29" s="49"/>
      <c r="L29" s="15" t="e">
        <f t="shared" si="9"/>
        <v>#DIV/0!</v>
      </c>
      <c r="M29" s="30"/>
      <c r="N29" s="30"/>
      <c r="O29" s="49"/>
      <c r="P29" s="49"/>
      <c r="Q29" s="11" t="e">
        <f t="shared" si="10"/>
        <v>#DIV/0!</v>
      </c>
      <c r="R29" s="30"/>
      <c r="S29" s="30"/>
      <c r="T29" s="30"/>
      <c r="U29" s="30"/>
      <c r="V29" s="30"/>
      <c r="W29" s="30"/>
      <c r="X29" s="24" t="e">
        <f t="shared" si="11"/>
        <v>#DIV/0!</v>
      </c>
      <c r="Y29" s="49">
        <v>3301606</v>
      </c>
      <c r="Z29" s="49"/>
      <c r="AA29" s="49"/>
      <c r="AB29" s="49"/>
      <c r="AC29" s="49"/>
      <c r="AD29" s="49"/>
      <c r="AE29" s="49"/>
      <c r="AF29" s="49"/>
      <c r="AG29" s="49"/>
      <c r="AH29" s="49"/>
    </row>
    <row r="30" spans="1:34" ht="11.25" hidden="1">
      <c r="A30" s="48"/>
      <c r="B30" s="49"/>
      <c r="C30" s="51"/>
      <c r="D30" s="49"/>
      <c r="E30" s="49"/>
      <c r="F30" s="49"/>
      <c r="G30" s="49"/>
      <c r="H30" s="49"/>
      <c r="I30" s="49"/>
      <c r="J30" s="49"/>
      <c r="K30" s="49"/>
      <c r="L30" s="15" t="e">
        <f t="shared" si="9"/>
        <v>#DIV/0!</v>
      </c>
      <c r="M30" s="30"/>
      <c r="N30" s="30"/>
      <c r="O30" s="49">
        <v>5082575</v>
      </c>
      <c r="P30" s="49">
        <v>3211385</v>
      </c>
      <c r="Q30" s="11">
        <f t="shared" si="10"/>
        <v>63.184212726816625</v>
      </c>
      <c r="R30" s="30"/>
      <c r="S30" s="30"/>
      <c r="T30" s="30"/>
      <c r="U30" s="30"/>
      <c r="V30" s="30"/>
      <c r="W30" s="30"/>
      <c r="X30" s="24" t="e">
        <f t="shared" si="11"/>
        <v>#DIV/0!</v>
      </c>
      <c r="Y30" s="49">
        <v>1219345</v>
      </c>
      <c r="Z30" s="49">
        <v>2082261</v>
      </c>
      <c r="AA30" s="49"/>
      <c r="AB30" s="49"/>
      <c r="AC30" s="49"/>
      <c r="AD30" s="49"/>
      <c r="AE30" s="49"/>
      <c r="AF30" s="49"/>
      <c r="AG30" s="49"/>
      <c r="AH30" s="49"/>
    </row>
    <row r="31" spans="1:34" ht="11.25" hidden="1">
      <c r="A31" s="48"/>
      <c r="B31" s="49"/>
      <c r="C31" s="51"/>
      <c r="D31" s="49"/>
      <c r="E31" s="49"/>
      <c r="F31" s="49"/>
      <c r="G31" s="49"/>
      <c r="H31" s="49"/>
      <c r="I31" s="49"/>
      <c r="J31" s="49"/>
      <c r="K31" s="49"/>
      <c r="L31" s="15" t="e">
        <f t="shared" si="9"/>
        <v>#DIV/0!</v>
      </c>
      <c r="M31" s="30"/>
      <c r="N31" s="30"/>
      <c r="O31" s="49">
        <v>1871190</v>
      </c>
      <c r="P31" s="49"/>
      <c r="Q31" s="11">
        <f t="shared" si="10"/>
        <v>0</v>
      </c>
      <c r="R31" s="30"/>
      <c r="S31" s="30"/>
      <c r="T31" s="30"/>
      <c r="U31" s="30"/>
      <c r="V31" s="30"/>
      <c r="W31" s="30"/>
      <c r="X31" s="24" t="e">
        <f t="shared" si="11"/>
        <v>#DIV/0!</v>
      </c>
      <c r="Y31" s="49"/>
      <c r="Z31" s="49"/>
      <c r="AA31" s="49"/>
      <c r="AB31" s="49"/>
      <c r="AC31" s="49"/>
      <c r="AD31" s="49"/>
      <c r="AE31" s="49"/>
      <c r="AF31" s="49"/>
      <c r="AG31" s="49"/>
      <c r="AH31" s="49"/>
    </row>
    <row r="32" spans="12:24" ht="11.25" hidden="1">
      <c r="L32" s="15" t="e">
        <f t="shared" si="9"/>
        <v>#DIV/0!</v>
      </c>
      <c r="M32" s="30"/>
      <c r="N32" s="30"/>
      <c r="Q32" s="11" t="e">
        <f t="shared" si="10"/>
        <v>#DIV/0!</v>
      </c>
      <c r="R32" s="30"/>
      <c r="S32" s="30"/>
      <c r="T32" s="30"/>
      <c r="U32" s="30"/>
      <c r="V32" s="30"/>
      <c r="W32" s="30"/>
      <c r="X32" s="24" t="e">
        <f t="shared" si="11"/>
        <v>#DIV/0!</v>
      </c>
    </row>
    <row r="33" spans="12:24" ht="11.25" hidden="1">
      <c r="L33" s="15" t="e">
        <f t="shared" si="9"/>
        <v>#DIV/0!</v>
      </c>
      <c r="M33" s="30"/>
      <c r="N33" s="30"/>
      <c r="Q33" s="11" t="e">
        <f t="shared" si="10"/>
        <v>#DIV/0!</v>
      </c>
      <c r="R33" s="30"/>
      <c r="S33" s="30"/>
      <c r="T33" s="30"/>
      <c r="U33" s="30"/>
      <c r="V33" s="30"/>
      <c r="W33" s="30"/>
      <c r="X33" s="24" t="e">
        <f t="shared" si="11"/>
        <v>#DIV/0!</v>
      </c>
    </row>
    <row r="34" spans="12:24" ht="11.25" hidden="1">
      <c r="L34" s="54" t="e">
        <f t="shared" si="9"/>
        <v>#DIV/0!</v>
      </c>
      <c r="M34" s="30"/>
      <c r="N34" s="30"/>
      <c r="Q34" s="11" t="e">
        <f t="shared" si="10"/>
        <v>#DIV/0!</v>
      </c>
      <c r="R34" s="30"/>
      <c r="S34" s="30"/>
      <c r="T34" s="30"/>
      <c r="U34" s="30"/>
      <c r="V34" s="30"/>
      <c r="W34" s="30"/>
      <c r="X34" s="24" t="e">
        <f t="shared" si="11"/>
        <v>#DIV/0!</v>
      </c>
    </row>
    <row r="35" ht="18" customHeight="1">
      <c r="D35" s="2"/>
    </row>
    <row r="56" spans="1:29" ht="15.75">
      <c r="A56" s="149" t="s">
        <v>32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</row>
    <row r="57" spans="1:33" ht="14.25" customHeight="1">
      <c r="A57" s="150" t="s">
        <v>1</v>
      </c>
      <c r="B57" s="153" t="s">
        <v>2</v>
      </c>
      <c r="C57" s="154" t="s">
        <v>5</v>
      </c>
      <c r="D57" s="132"/>
      <c r="E57" s="133"/>
      <c r="F57" s="155" t="s">
        <v>4</v>
      </c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56"/>
      <c r="AE57" s="154" t="s">
        <v>38</v>
      </c>
      <c r="AF57" s="132"/>
      <c r="AG57" s="133"/>
    </row>
    <row r="58" spans="1:34" ht="47.25" customHeight="1">
      <c r="A58" s="161"/>
      <c r="B58" s="157"/>
      <c r="C58" s="134"/>
      <c r="D58" s="135"/>
      <c r="E58" s="136"/>
      <c r="F58" s="162" t="s">
        <v>34</v>
      </c>
      <c r="G58" s="162"/>
      <c r="H58" s="162"/>
      <c r="I58" s="162"/>
      <c r="J58" s="162"/>
      <c r="K58" s="162"/>
      <c r="L58" s="162"/>
      <c r="M58" s="41"/>
      <c r="N58" s="41"/>
      <c r="O58" s="155" t="s">
        <v>35</v>
      </c>
      <c r="P58" s="112"/>
      <c r="Q58" s="156"/>
      <c r="R58" s="155" t="s">
        <v>36</v>
      </c>
      <c r="S58" s="112"/>
      <c r="T58" s="112"/>
      <c r="U58" s="112"/>
      <c r="V58" s="112"/>
      <c r="W58" s="112"/>
      <c r="X58" s="156"/>
      <c r="Y58" s="155" t="s">
        <v>37</v>
      </c>
      <c r="Z58" s="112"/>
      <c r="AA58" s="112"/>
      <c r="AB58" s="112"/>
      <c r="AC58" s="112"/>
      <c r="AD58" s="156"/>
      <c r="AE58" s="134"/>
      <c r="AF58" s="135"/>
      <c r="AG58" s="136"/>
      <c r="AH58" s="35"/>
    </row>
    <row r="59" spans="1:34" ht="22.5">
      <c r="A59" s="161"/>
      <c r="B59" s="157"/>
      <c r="C59" s="62" t="s">
        <v>6</v>
      </c>
      <c r="D59" s="55" t="s">
        <v>7</v>
      </c>
      <c r="E59" s="57" t="s">
        <v>8</v>
      </c>
      <c r="F59" s="55" t="s">
        <v>6</v>
      </c>
      <c r="G59" s="55" t="s">
        <v>7</v>
      </c>
      <c r="H59" s="34"/>
      <c r="I59" s="34"/>
      <c r="J59" s="34"/>
      <c r="K59" s="34"/>
      <c r="L59" s="34" t="s">
        <v>8</v>
      </c>
      <c r="M59" s="34"/>
      <c r="N59" s="34"/>
      <c r="O59" s="62" t="s">
        <v>6</v>
      </c>
      <c r="P59" s="55" t="s">
        <v>7</v>
      </c>
      <c r="Q59" s="34" t="s">
        <v>8</v>
      </c>
      <c r="R59" s="55" t="s">
        <v>6</v>
      </c>
      <c r="S59" s="55" t="s">
        <v>7</v>
      </c>
      <c r="T59" s="34" t="s">
        <v>8</v>
      </c>
      <c r="U59" s="34"/>
      <c r="V59" s="34"/>
      <c r="W59" s="66"/>
      <c r="X59" s="55" t="s">
        <v>8</v>
      </c>
      <c r="Y59" s="55" t="s">
        <v>6</v>
      </c>
      <c r="Z59" s="34" t="s">
        <v>7</v>
      </c>
      <c r="AA59" s="34"/>
      <c r="AB59" s="62" t="s">
        <v>9</v>
      </c>
      <c r="AC59" s="55" t="s">
        <v>7</v>
      </c>
      <c r="AD59" s="34" t="s">
        <v>8</v>
      </c>
      <c r="AE59" s="55" t="s">
        <v>9</v>
      </c>
      <c r="AF59" s="55" t="s">
        <v>7</v>
      </c>
      <c r="AG59" s="55" t="s">
        <v>8</v>
      </c>
      <c r="AH59" s="34"/>
    </row>
    <row r="60" spans="1:40" ht="31.5" customHeight="1">
      <c r="A60" s="71">
        <v>1</v>
      </c>
      <c r="B60" s="44" t="s">
        <v>14</v>
      </c>
      <c r="C60" s="3">
        <v>1494600</v>
      </c>
      <c r="D60" s="72">
        <v>177281.93</v>
      </c>
      <c r="E60" s="11">
        <f>+D60/C60*100</f>
        <v>11.861496721530845</v>
      </c>
      <c r="F60" s="14">
        <v>484300</v>
      </c>
      <c r="G60" s="73">
        <v>27631.93</v>
      </c>
      <c r="H60" s="74">
        <v>34629</v>
      </c>
      <c r="I60" s="74">
        <v>21298</v>
      </c>
      <c r="J60" s="9" t="e">
        <f>+#REF!-H60</f>
        <v>#REF!</v>
      </c>
      <c r="K60" s="8" t="e">
        <f>+#REF!-I60</f>
        <v>#REF!</v>
      </c>
      <c r="L60" s="7">
        <f>+G60/F60*100</f>
        <v>5.705539954573611</v>
      </c>
      <c r="M60" s="73">
        <v>110520.8</v>
      </c>
      <c r="N60" s="73">
        <v>109978.9</v>
      </c>
      <c r="O60" s="73">
        <v>907500</v>
      </c>
      <c r="P60" s="14">
        <v>150150</v>
      </c>
      <c r="Q60" s="29">
        <f>+P60/O60*100</f>
        <v>16.545454545454547</v>
      </c>
      <c r="R60" s="14">
        <v>607500</v>
      </c>
      <c r="S60" s="73">
        <v>150150</v>
      </c>
      <c r="T60" s="29"/>
      <c r="U60" s="29"/>
      <c r="V60" s="29"/>
      <c r="W60" s="29"/>
      <c r="X60" s="7">
        <f>+S60/R60*100</f>
        <v>24.716049382716047</v>
      </c>
      <c r="Y60" s="75">
        <v>18850000</v>
      </c>
      <c r="Z60" s="76">
        <v>102220.49</v>
      </c>
      <c r="AA60" s="12">
        <v>49364</v>
      </c>
      <c r="AB60" s="73">
        <v>102800</v>
      </c>
      <c r="AC60" s="14">
        <v>-500</v>
      </c>
      <c r="AD60" s="77">
        <f>+AC60/AB60*100</f>
        <v>-0.48638132295719844</v>
      </c>
      <c r="AE60" s="60">
        <v>1494600</v>
      </c>
      <c r="AF60" s="3">
        <v>173799.63</v>
      </c>
      <c r="AG60" s="13">
        <f>AF60/AE60*100</f>
        <v>11.628504616619832</v>
      </c>
      <c r="AK60" s="3">
        <v>28709841.71</v>
      </c>
      <c r="AL60" s="27">
        <v>3038073</v>
      </c>
      <c r="AN60" s="27">
        <f>+AK60-AL60-AM60</f>
        <v>25671768.71</v>
      </c>
    </row>
    <row r="61" spans="1:40" ht="28.5" customHeight="1">
      <c r="A61" s="43">
        <v>2</v>
      </c>
      <c r="B61" s="45" t="s">
        <v>15</v>
      </c>
      <c r="C61" s="4">
        <v>1108560</v>
      </c>
      <c r="D61" s="78">
        <v>159940.39</v>
      </c>
      <c r="E61" s="17">
        <f aca="true" t="shared" si="12" ref="E61:E75">+D61/C61*100</f>
        <v>14.427761239806596</v>
      </c>
      <c r="F61" s="20">
        <v>436000</v>
      </c>
      <c r="G61" s="31">
        <v>6995.07</v>
      </c>
      <c r="H61" s="79">
        <v>23477</v>
      </c>
      <c r="I61" s="79">
        <v>15341</v>
      </c>
      <c r="J61" s="9" t="e">
        <f>+#REF!-H61</f>
        <v>#REF!</v>
      </c>
      <c r="K61" s="8" t="e">
        <f>+#REF!-I61</f>
        <v>#REF!</v>
      </c>
      <c r="L61" s="15">
        <f aca="true" t="shared" si="13" ref="L61:L75">+G61/F61*100</f>
        <v>1.604373853211009</v>
      </c>
      <c r="M61" s="31">
        <v>133040.7</v>
      </c>
      <c r="N61" s="31">
        <v>131392.5</v>
      </c>
      <c r="O61" s="31">
        <v>603900</v>
      </c>
      <c r="P61" s="20">
        <v>149325.32</v>
      </c>
      <c r="Q61" s="30">
        <f aca="true" t="shared" si="14" ref="Q61:Q75">+P61/O61*100</f>
        <v>24.726828945189602</v>
      </c>
      <c r="R61" s="20">
        <v>522700</v>
      </c>
      <c r="S61" s="31">
        <v>134000</v>
      </c>
      <c r="T61" s="30"/>
      <c r="U61" s="30"/>
      <c r="V61" s="30"/>
      <c r="W61" s="30"/>
      <c r="X61" s="15">
        <f aca="true" t="shared" si="15" ref="X61:X75">+S61/R61*100</f>
        <v>25.636120145398888</v>
      </c>
      <c r="Y61" s="64">
        <v>9495900</v>
      </c>
      <c r="Z61" s="65">
        <v>361326</v>
      </c>
      <c r="AA61" s="18">
        <v>66320</v>
      </c>
      <c r="AB61" s="31">
        <v>68660</v>
      </c>
      <c r="AC61" s="20">
        <v>3620</v>
      </c>
      <c r="AD61" s="58">
        <f aca="true" t="shared" si="16" ref="AD61:AD75">+AC61/AB61*100</f>
        <v>5.272356539469851</v>
      </c>
      <c r="AE61" s="61">
        <v>1108560</v>
      </c>
      <c r="AF61" s="4">
        <v>159940.39</v>
      </c>
      <c r="AG61" s="19">
        <f aca="true" t="shared" si="17" ref="AG61:AG75">AF61/AE61*100</f>
        <v>14.427761239806596</v>
      </c>
      <c r="AK61" s="4">
        <v>32275205.740000002</v>
      </c>
      <c r="AL61" s="27">
        <v>3852100</v>
      </c>
      <c r="AN61" s="27">
        <f aca="true" t="shared" si="18" ref="AN61:AN75">+AK61-AL61-AM61</f>
        <v>28423105.740000002</v>
      </c>
    </row>
    <row r="62" spans="1:40" ht="24.75" customHeight="1">
      <c r="A62" s="43">
        <v>3</v>
      </c>
      <c r="B62" s="45" t="s">
        <v>16</v>
      </c>
      <c r="C62" s="4">
        <v>993650</v>
      </c>
      <c r="D62" s="78">
        <v>178669.6</v>
      </c>
      <c r="E62" s="17">
        <f t="shared" si="12"/>
        <v>17.98114024052735</v>
      </c>
      <c r="F62" s="20">
        <v>246800</v>
      </c>
      <c r="G62" s="31">
        <v>3910.6</v>
      </c>
      <c r="H62" s="79">
        <v>33078</v>
      </c>
      <c r="I62" s="79">
        <v>21432</v>
      </c>
      <c r="J62" s="9" t="e">
        <f>+#REF!-H62</f>
        <v>#REF!</v>
      </c>
      <c r="K62" s="8" t="e">
        <f>+#REF!-I62</f>
        <v>#REF!</v>
      </c>
      <c r="L62" s="15">
        <f t="shared" si="13"/>
        <v>1.58452188006483</v>
      </c>
      <c r="M62" s="31">
        <v>257007.1</v>
      </c>
      <c r="N62" s="31">
        <v>255575.6</v>
      </c>
      <c r="O62" s="31">
        <v>682800</v>
      </c>
      <c r="P62" s="20">
        <v>158859</v>
      </c>
      <c r="Q62" s="30">
        <f t="shared" si="14"/>
        <v>23.265817223198592</v>
      </c>
      <c r="R62" s="20">
        <v>616800</v>
      </c>
      <c r="S62" s="31">
        <v>158859</v>
      </c>
      <c r="T62" s="30"/>
      <c r="U62" s="30"/>
      <c r="V62" s="30"/>
      <c r="W62" s="30"/>
      <c r="X62" s="15">
        <f t="shared" si="15"/>
        <v>25.755350194552527</v>
      </c>
      <c r="Y62" s="64">
        <v>5547558</v>
      </c>
      <c r="Z62" s="65">
        <v>170140.19</v>
      </c>
      <c r="AA62" s="18">
        <v>132654</v>
      </c>
      <c r="AB62" s="31">
        <v>64050</v>
      </c>
      <c r="AC62" s="20">
        <v>15900</v>
      </c>
      <c r="AD62" s="58">
        <f t="shared" si="16"/>
        <v>24.824355971896956</v>
      </c>
      <c r="AE62" s="61">
        <v>993650</v>
      </c>
      <c r="AF62" s="4">
        <v>170593.6</v>
      </c>
      <c r="AG62" s="19">
        <f t="shared" si="17"/>
        <v>17.168379207970613</v>
      </c>
      <c r="AK62" s="4">
        <v>81870403.73</v>
      </c>
      <c r="AL62" s="27">
        <v>6829400</v>
      </c>
      <c r="AM62" s="27">
        <v>490419</v>
      </c>
      <c r="AN62" s="27">
        <f t="shared" si="18"/>
        <v>74550584.73</v>
      </c>
    </row>
    <row r="63" spans="1:40" ht="30" customHeight="1">
      <c r="A63" s="43">
        <v>4</v>
      </c>
      <c r="B63" s="45" t="s">
        <v>17</v>
      </c>
      <c r="C63" s="4">
        <v>1409260</v>
      </c>
      <c r="D63" s="78">
        <v>254758.51</v>
      </c>
      <c r="E63" s="17">
        <f t="shared" si="12"/>
        <v>18.077466897520686</v>
      </c>
      <c r="F63" s="20">
        <v>42500</v>
      </c>
      <c r="G63" s="31">
        <v>7343.15</v>
      </c>
      <c r="H63" s="79">
        <v>45183</v>
      </c>
      <c r="I63" s="79">
        <v>29242</v>
      </c>
      <c r="J63" s="9" t="e">
        <f>+#REF!-H63</f>
        <v>#REF!</v>
      </c>
      <c r="K63" s="8" t="e">
        <f>+#REF!-I63</f>
        <v>#REF!</v>
      </c>
      <c r="L63" s="15">
        <f t="shared" si="13"/>
        <v>17.278</v>
      </c>
      <c r="M63" s="31">
        <v>235079.1</v>
      </c>
      <c r="N63" s="31">
        <v>228185.9</v>
      </c>
      <c r="O63" s="31">
        <v>1042200</v>
      </c>
      <c r="P63" s="20">
        <v>237258</v>
      </c>
      <c r="Q63" s="30">
        <f t="shared" si="14"/>
        <v>22.76511226252159</v>
      </c>
      <c r="R63" s="20">
        <v>950200</v>
      </c>
      <c r="S63" s="31">
        <v>237258</v>
      </c>
      <c r="T63" s="30"/>
      <c r="U63" s="30"/>
      <c r="V63" s="30"/>
      <c r="W63" s="30"/>
      <c r="X63" s="15">
        <f t="shared" si="15"/>
        <v>24.969269627446852</v>
      </c>
      <c r="Y63" s="64">
        <v>8081200</v>
      </c>
      <c r="Z63" s="65">
        <v>35641.32</v>
      </c>
      <c r="AA63" s="18">
        <v>114702</v>
      </c>
      <c r="AB63" s="31">
        <v>108560</v>
      </c>
      <c r="AC63" s="20">
        <v>1000</v>
      </c>
      <c r="AD63" s="58">
        <f t="shared" si="16"/>
        <v>0.9211495946941783</v>
      </c>
      <c r="AE63" s="61">
        <v>1409260</v>
      </c>
      <c r="AF63" s="4">
        <v>206737.25</v>
      </c>
      <c r="AG63" s="19">
        <f t="shared" si="17"/>
        <v>14.66991541660162</v>
      </c>
      <c r="AK63" s="4">
        <v>51940991.46</v>
      </c>
      <c r="AL63" s="27">
        <v>8302003</v>
      </c>
      <c r="AN63" s="27">
        <f t="shared" si="18"/>
        <v>43638988.46</v>
      </c>
    </row>
    <row r="64" spans="1:40" ht="30" customHeight="1">
      <c r="A64" s="43">
        <v>5</v>
      </c>
      <c r="B64" s="45" t="s">
        <v>18</v>
      </c>
      <c r="C64" s="4">
        <v>1588650</v>
      </c>
      <c r="D64" s="78">
        <v>283804.17</v>
      </c>
      <c r="E64" s="17">
        <f t="shared" si="12"/>
        <v>17.86448682843924</v>
      </c>
      <c r="F64" s="20">
        <v>142500</v>
      </c>
      <c r="G64" s="31">
        <v>7655.17</v>
      </c>
      <c r="H64" s="79">
        <v>24663</v>
      </c>
      <c r="I64" s="79">
        <v>17887</v>
      </c>
      <c r="J64" s="9" t="e">
        <f>+#REF!-H64</f>
        <v>#REF!</v>
      </c>
      <c r="K64" s="8" t="e">
        <f>+#REF!-I64</f>
        <v>#REF!</v>
      </c>
      <c r="L64" s="15">
        <f t="shared" si="13"/>
        <v>5.3720491228070175</v>
      </c>
      <c r="M64" s="31">
        <v>155198.1</v>
      </c>
      <c r="N64" s="31">
        <v>152740.1</v>
      </c>
      <c r="O64" s="31">
        <v>1320300</v>
      </c>
      <c r="P64" s="20">
        <v>270339</v>
      </c>
      <c r="Q64" s="30">
        <f t="shared" si="14"/>
        <v>20.475573733242445</v>
      </c>
      <c r="R64" s="20">
        <v>1231900</v>
      </c>
      <c r="S64" s="31">
        <v>270339</v>
      </c>
      <c r="T64" s="30"/>
      <c r="U64" s="30"/>
      <c r="V64" s="30"/>
      <c r="W64" s="30"/>
      <c r="X64" s="15">
        <f t="shared" si="15"/>
        <v>21.944881889763778</v>
      </c>
      <c r="Y64" s="64">
        <v>6289200</v>
      </c>
      <c r="Z64" s="65">
        <v>203044.93</v>
      </c>
      <c r="AA64" s="18">
        <v>73944</v>
      </c>
      <c r="AB64" s="31">
        <v>125850</v>
      </c>
      <c r="AC64" s="20">
        <v>5810</v>
      </c>
      <c r="AD64" s="58">
        <f t="shared" si="16"/>
        <v>4.616607071911005</v>
      </c>
      <c r="AE64" s="61">
        <v>1588650</v>
      </c>
      <c r="AF64" s="4">
        <v>174168.21</v>
      </c>
      <c r="AG64" s="19">
        <f t="shared" si="17"/>
        <v>10.963283920309696</v>
      </c>
      <c r="AK64" s="4">
        <v>38643730.8</v>
      </c>
      <c r="AL64" s="27">
        <v>5748600</v>
      </c>
      <c r="AN64" s="27">
        <f t="shared" si="18"/>
        <v>32895130.799999997</v>
      </c>
    </row>
    <row r="65" spans="1:40" ht="22.5">
      <c r="A65" s="43">
        <v>6</v>
      </c>
      <c r="B65" s="45" t="s">
        <v>19</v>
      </c>
      <c r="C65" s="4">
        <v>1459050</v>
      </c>
      <c r="D65" s="78">
        <v>247088.64</v>
      </c>
      <c r="E65" s="17">
        <f t="shared" si="12"/>
        <v>16.934898735478566</v>
      </c>
      <c r="F65" s="20">
        <v>312400</v>
      </c>
      <c r="G65" s="31">
        <v>51400.64</v>
      </c>
      <c r="H65" s="79">
        <v>34692</v>
      </c>
      <c r="I65" s="79">
        <v>22961</v>
      </c>
      <c r="J65" s="9" t="e">
        <f>+#REF!-H65</f>
        <v>#REF!</v>
      </c>
      <c r="K65" s="8" t="e">
        <f>+#REF!-I65</f>
        <v>#REF!</v>
      </c>
      <c r="L65" s="15">
        <f t="shared" si="13"/>
        <v>16.453469910371318</v>
      </c>
      <c r="M65" s="31">
        <v>229475.6</v>
      </c>
      <c r="N65" s="31">
        <v>226467.7</v>
      </c>
      <c r="O65" s="31">
        <v>1040100</v>
      </c>
      <c r="P65" s="20">
        <v>188558</v>
      </c>
      <c r="Q65" s="30">
        <f t="shared" si="14"/>
        <v>18.12883376598404</v>
      </c>
      <c r="R65" s="20">
        <v>738500</v>
      </c>
      <c r="S65" s="31">
        <v>188558</v>
      </c>
      <c r="T65" s="30"/>
      <c r="U65" s="30"/>
      <c r="V65" s="30"/>
      <c r="W65" s="30"/>
      <c r="X65" s="15">
        <f t="shared" si="15"/>
        <v>25.532566012186862</v>
      </c>
      <c r="Y65" s="64">
        <v>7538200</v>
      </c>
      <c r="Z65" s="65">
        <v>64629.85</v>
      </c>
      <c r="AA65" s="18">
        <v>105309</v>
      </c>
      <c r="AB65" s="31">
        <v>106550</v>
      </c>
      <c r="AC65" s="20">
        <v>7130</v>
      </c>
      <c r="AD65" s="58">
        <f t="shared" si="16"/>
        <v>6.69169404035664</v>
      </c>
      <c r="AE65" s="61">
        <v>1459050</v>
      </c>
      <c r="AF65" s="4">
        <v>160448.12</v>
      </c>
      <c r="AG65" s="19">
        <f t="shared" si="17"/>
        <v>10.996752681539357</v>
      </c>
      <c r="AK65" s="4">
        <v>55620190.980000004</v>
      </c>
      <c r="AL65" s="27">
        <v>5965500</v>
      </c>
      <c r="AN65" s="27">
        <f t="shared" si="18"/>
        <v>49654690.980000004</v>
      </c>
    </row>
    <row r="66" spans="1:40" ht="22.5">
      <c r="A66" s="43">
        <v>7</v>
      </c>
      <c r="B66" s="45" t="s">
        <v>20</v>
      </c>
      <c r="C66" s="4">
        <v>830850</v>
      </c>
      <c r="D66" s="78">
        <v>141032.4</v>
      </c>
      <c r="E66" s="17">
        <f t="shared" si="12"/>
        <v>16.974471926340495</v>
      </c>
      <c r="F66" s="20">
        <v>170700</v>
      </c>
      <c r="G66" s="31">
        <v>3571.4</v>
      </c>
      <c r="H66" s="79">
        <v>27654</v>
      </c>
      <c r="I66" s="79">
        <v>17376</v>
      </c>
      <c r="J66" s="9" t="e">
        <f>+#REF!-H66</f>
        <v>#REF!</v>
      </c>
      <c r="K66" s="8" t="e">
        <f>+#REF!-I66</f>
        <v>#REF!</v>
      </c>
      <c r="L66" s="15">
        <f t="shared" si="13"/>
        <v>2.092208553016989</v>
      </c>
      <c r="M66" s="31">
        <v>146239.1</v>
      </c>
      <c r="N66" s="31">
        <v>145890.6</v>
      </c>
      <c r="O66" s="31">
        <v>590200</v>
      </c>
      <c r="P66" s="20">
        <v>138061</v>
      </c>
      <c r="Q66" s="30">
        <f t="shared" si="14"/>
        <v>23.39223991867164</v>
      </c>
      <c r="R66" s="20">
        <v>534200</v>
      </c>
      <c r="S66" s="31">
        <v>138061</v>
      </c>
      <c r="T66" s="30"/>
      <c r="U66" s="30"/>
      <c r="V66" s="30"/>
      <c r="W66" s="30"/>
      <c r="X66" s="15">
        <f t="shared" si="15"/>
        <v>25.84444028453763</v>
      </c>
      <c r="Y66" s="64">
        <v>2662720</v>
      </c>
      <c r="Z66" s="65">
        <v>200766.13</v>
      </c>
      <c r="AA66" s="18">
        <v>75592</v>
      </c>
      <c r="AB66" s="31">
        <v>69950</v>
      </c>
      <c r="AC66" s="20">
        <v>-600</v>
      </c>
      <c r="AD66" s="58">
        <f t="shared" si="16"/>
        <v>-0.8577555396711937</v>
      </c>
      <c r="AE66" s="61">
        <v>830850</v>
      </c>
      <c r="AF66" s="4">
        <v>112945.82</v>
      </c>
      <c r="AG66" s="19">
        <f t="shared" si="17"/>
        <v>13.594008545465488</v>
      </c>
      <c r="AK66" s="4">
        <v>44083905.85</v>
      </c>
      <c r="AL66" s="27">
        <v>3506000</v>
      </c>
      <c r="AN66" s="27">
        <f t="shared" si="18"/>
        <v>40577905.85</v>
      </c>
    </row>
    <row r="67" spans="1:40" ht="27" customHeight="1">
      <c r="A67" s="43">
        <v>8</v>
      </c>
      <c r="B67" s="45" t="s">
        <v>21</v>
      </c>
      <c r="C67" s="4">
        <v>1084540</v>
      </c>
      <c r="D67" s="78">
        <v>153867.87</v>
      </c>
      <c r="E67" s="17">
        <f t="shared" si="12"/>
        <v>14.187385435299756</v>
      </c>
      <c r="F67" s="20">
        <v>226900</v>
      </c>
      <c r="G67" s="31">
        <v>3699.87</v>
      </c>
      <c r="H67" s="79">
        <v>29385</v>
      </c>
      <c r="I67" s="79">
        <v>16603</v>
      </c>
      <c r="J67" s="9" t="e">
        <f>+#REF!-H67</f>
        <v>#REF!</v>
      </c>
      <c r="K67" s="8" t="e">
        <f>+#REF!-I67</f>
        <v>#REF!</v>
      </c>
      <c r="L67" s="15">
        <f t="shared" si="13"/>
        <v>1.6306170118995151</v>
      </c>
      <c r="M67" s="31">
        <v>146695.5</v>
      </c>
      <c r="N67" s="31">
        <v>144663.8</v>
      </c>
      <c r="O67" s="31">
        <v>779200</v>
      </c>
      <c r="P67" s="20">
        <v>133418</v>
      </c>
      <c r="Q67" s="30">
        <f t="shared" si="14"/>
        <v>17.122433264887064</v>
      </c>
      <c r="R67" s="20">
        <v>534400</v>
      </c>
      <c r="S67" s="31">
        <v>133418</v>
      </c>
      <c r="T67" s="30"/>
      <c r="U67" s="30"/>
      <c r="V67" s="30"/>
      <c r="W67" s="30"/>
      <c r="X67" s="15">
        <f t="shared" si="15"/>
        <v>24.965943113772454</v>
      </c>
      <c r="Y67" s="64">
        <v>5294692</v>
      </c>
      <c r="Z67" s="65">
        <v>143768.51</v>
      </c>
      <c r="AA67" s="18">
        <v>72465</v>
      </c>
      <c r="AB67" s="31">
        <v>78440</v>
      </c>
      <c r="AC67" s="20">
        <v>33500</v>
      </c>
      <c r="AD67" s="58">
        <f t="shared" si="16"/>
        <v>42.707802141764404</v>
      </c>
      <c r="AE67" s="61">
        <v>1084540</v>
      </c>
      <c r="AF67" s="4">
        <v>100460.75</v>
      </c>
      <c r="AG67" s="19">
        <f t="shared" si="17"/>
        <v>9.262982462610877</v>
      </c>
      <c r="AK67" s="4">
        <v>35543847.519999996</v>
      </c>
      <c r="AL67" s="27">
        <v>4255200</v>
      </c>
      <c r="AN67" s="27">
        <f t="shared" si="18"/>
        <v>31288647.519999996</v>
      </c>
    </row>
    <row r="68" spans="1:40" ht="25.5" customHeight="1">
      <c r="A68" s="43">
        <v>9</v>
      </c>
      <c r="B68" s="45" t="s">
        <v>22</v>
      </c>
      <c r="C68" s="4">
        <v>1291870</v>
      </c>
      <c r="D68" s="78">
        <v>229293.49</v>
      </c>
      <c r="E68" s="17">
        <f t="shared" si="12"/>
        <v>17.74896003467841</v>
      </c>
      <c r="F68" s="20">
        <v>286600</v>
      </c>
      <c r="G68" s="31">
        <v>43169.99</v>
      </c>
      <c r="H68" s="79">
        <v>26856</v>
      </c>
      <c r="I68" s="79">
        <v>16744</v>
      </c>
      <c r="J68" s="9" t="e">
        <f>+#REF!-H68</f>
        <v>#REF!</v>
      </c>
      <c r="K68" s="8" t="e">
        <f>+#REF!-I68</f>
        <v>#REF!</v>
      </c>
      <c r="L68" s="15">
        <f t="shared" si="13"/>
        <v>15.062801814375435</v>
      </c>
      <c r="M68" s="31">
        <v>92577.1</v>
      </c>
      <c r="N68" s="31">
        <v>91734.2</v>
      </c>
      <c r="O68" s="31">
        <v>972700</v>
      </c>
      <c r="P68" s="20">
        <v>179312</v>
      </c>
      <c r="Q68" s="30">
        <f t="shared" si="14"/>
        <v>18.434460779274186</v>
      </c>
      <c r="R68" s="20">
        <v>706300</v>
      </c>
      <c r="S68" s="31">
        <v>179312</v>
      </c>
      <c r="T68" s="30"/>
      <c r="U68" s="30"/>
      <c r="V68" s="30"/>
      <c r="W68" s="30"/>
      <c r="X68" s="15">
        <f t="shared" si="15"/>
        <v>25.38751238850347</v>
      </c>
      <c r="Y68" s="64">
        <v>2748800</v>
      </c>
      <c r="Z68" s="65">
        <v>153279.88</v>
      </c>
      <c r="AA68" s="18">
        <v>47064</v>
      </c>
      <c r="AB68" s="31">
        <v>32570</v>
      </c>
      <c r="AC68" s="20">
        <v>6811.5</v>
      </c>
      <c r="AD68" s="58">
        <f t="shared" si="16"/>
        <v>20.913417255142768</v>
      </c>
      <c r="AE68" s="61">
        <v>1291870</v>
      </c>
      <c r="AF68" s="4">
        <v>150429.47</v>
      </c>
      <c r="AG68" s="19">
        <f t="shared" si="17"/>
        <v>11.644319474869762</v>
      </c>
      <c r="AK68" s="4">
        <v>22526330.849999998</v>
      </c>
      <c r="AL68" s="27">
        <v>2837969.2</v>
      </c>
      <c r="AN68" s="27">
        <f t="shared" si="18"/>
        <v>19688361.65</v>
      </c>
    </row>
    <row r="69" spans="1:40" ht="22.5">
      <c r="A69" s="43">
        <v>10</v>
      </c>
      <c r="B69" s="45" t="s">
        <v>23</v>
      </c>
      <c r="C69" s="4">
        <v>1172030</v>
      </c>
      <c r="D69" s="78">
        <v>202606.31</v>
      </c>
      <c r="E69" s="17">
        <f t="shared" si="12"/>
        <v>17.28678532119485</v>
      </c>
      <c r="F69" s="20">
        <v>282200</v>
      </c>
      <c r="G69" s="31">
        <v>7632.55</v>
      </c>
      <c r="H69" s="79">
        <v>16775</v>
      </c>
      <c r="I69" s="79">
        <v>10227</v>
      </c>
      <c r="J69" s="9" t="e">
        <f>+#REF!-H69</f>
        <v>#REF!</v>
      </c>
      <c r="K69" s="8" t="e">
        <f>+#REF!-I69</f>
        <v>#REF!</v>
      </c>
      <c r="L69" s="15">
        <f t="shared" si="13"/>
        <v>2.7046598157335224</v>
      </c>
      <c r="M69" s="31">
        <v>109617.6</v>
      </c>
      <c r="N69" s="31">
        <v>109322.3</v>
      </c>
      <c r="O69" s="31">
        <v>794400</v>
      </c>
      <c r="P69" s="20">
        <v>171511</v>
      </c>
      <c r="Q69" s="30">
        <f t="shared" si="14"/>
        <v>21.590005035246726</v>
      </c>
      <c r="R69" s="20">
        <v>672000</v>
      </c>
      <c r="S69" s="31">
        <v>171511</v>
      </c>
      <c r="T69" s="30"/>
      <c r="U69" s="30"/>
      <c r="V69" s="30"/>
      <c r="W69" s="30"/>
      <c r="X69" s="15">
        <f t="shared" si="15"/>
        <v>25.52247023809524</v>
      </c>
      <c r="Y69" s="64">
        <v>2170000</v>
      </c>
      <c r="Z69" s="65">
        <v>110413.9</v>
      </c>
      <c r="AA69" s="18">
        <v>49443</v>
      </c>
      <c r="AB69" s="31">
        <v>95430</v>
      </c>
      <c r="AC69" s="20">
        <v>23462.76</v>
      </c>
      <c r="AD69" s="58">
        <f t="shared" si="16"/>
        <v>24.586356491669285</v>
      </c>
      <c r="AE69" s="61">
        <v>1172030</v>
      </c>
      <c r="AF69" s="4">
        <v>156227.99</v>
      </c>
      <c r="AG69" s="19">
        <f t="shared" si="17"/>
        <v>13.329692072728513</v>
      </c>
      <c r="AK69" s="4">
        <v>27592022.02</v>
      </c>
      <c r="AL69" s="27">
        <v>2933631</v>
      </c>
      <c r="AN69" s="27">
        <f t="shared" si="18"/>
        <v>24658391.02</v>
      </c>
    </row>
    <row r="70" spans="1:40" ht="22.5">
      <c r="A70" s="43">
        <v>11</v>
      </c>
      <c r="B70" s="45" t="s">
        <v>24</v>
      </c>
      <c r="C70" s="4">
        <v>8731400</v>
      </c>
      <c r="D70" s="78">
        <v>1434730.81</v>
      </c>
      <c r="E70" s="17">
        <f t="shared" si="12"/>
        <v>16.431852967450812</v>
      </c>
      <c r="F70" s="20">
        <v>1384400</v>
      </c>
      <c r="G70" s="31">
        <v>494564.81</v>
      </c>
      <c r="H70" s="79">
        <v>24141</v>
      </c>
      <c r="I70" s="79">
        <v>15827</v>
      </c>
      <c r="J70" s="9" t="e">
        <f>+#REF!-H70</f>
        <v>#REF!</v>
      </c>
      <c r="K70" s="8" t="e">
        <f>+#REF!-I70</f>
        <v>#REF!</v>
      </c>
      <c r="L70" s="15">
        <f t="shared" si="13"/>
        <v>35.72412669748628</v>
      </c>
      <c r="M70" s="31">
        <v>144559.2</v>
      </c>
      <c r="N70" s="31">
        <v>140678.7</v>
      </c>
      <c r="O70" s="31">
        <v>7162000</v>
      </c>
      <c r="P70" s="20">
        <v>907380</v>
      </c>
      <c r="Q70" s="30">
        <f t="shared" si="14"/>
        <v>12.669366098855066</v>
      </c>
      <c r="R70" s="20">
        <v>3835300</v>
      </c>
      <c r="S70" s="31">
        <v>907380</v>
      </c>
      <c r="T70" s="30"/>
      <c r="U70" s="30"/>
      <c r="V70" s="30"/>
      <c r="W70" s="30"/>
      <c r="X70" s="15">
        <f t="shared" si="15"/>
        <v>23.65864469533022</v>
      </c>
      <c r="Y70" s="64">
        <v>2980070</v>
      </c>
      <c r="Z70" s="65">
        <v>175667.41</v>
      </c>
      <c r="AA70" s="18">
        <v>65444</v>
      </c>
      <c r="AB70" s="31">
        <v>185000</v>
      </c>
      <c r="AC70" s="20">
        <v>32786</v>
      </c>
      <c r="AD70" s="58">
        <f t="shared" si="16"/>
        <v>17.72216216216216</v>
      </c>
      <c r="AE70" s="61">
        <v>8731400</v>
      </c>
      <c r="AF70" s="4">
        <v>1146543.67</v>
      </c>
      <c r="AG70" s="19">
        <f t="shared" si="17"/>
        <v>13.131269555855877</v>
      </c>
      <c r="AK70" s="4">
        <v>34010994.58</v>
      </c>
      <c r="AL70" s="27">
        <v>2957474</v>
      </c>
      <c r="AN70" s="27">
        <f t="shared" si="18"/>
        <v>31053520.58</v>
      </c>
    </row>
    <row r="71" spans="1:40" ht="22.5">
      <c r="A71" s="43">
        <v>12</v>
      </c>
      <c r="B71" s="45" t="s">
        <v>25</v>
      </c>
      <c r="C71" s="4">
        <v>1528650</v>
      </c>
      <c r="D71" s="78">
        <v>302183.66</v>
      </c>
      <c r="E71" s="17">
        <f t="shared" si="12"/>
        <v>19.768008373401365</v>
      </c>
      <c r="F71" s="20">
        <v>283100</v>
      </c>
      <c r="G71" s="31">
        <v>17498.66</v>
      </c>
      <c r="H71" s="79">
        <v>34044</v>
      </c>
      <c r="I71" s="79">
        <v>24421</v>
      </c>
      <c r="J71" s="9" t="e">
        <f>+#REF!-H71</f>
        <v>#REF!</v>
      </c>
      <c r="K71" s="8" t="e">
        <f>+#REF!-I71</f>
        <v>#REF!</v>
      </c>
      <c r="L71" s="15">
        <f t="shared" si="13"/>
        <v>6.181087954786295</v>
      </c>
      <c r="M71" s="31">
        <v>201731.5</v>
      </c>
      <c r="N71" s="31">
        <v>197911.7</v>
      </c>
      <c r="O71" s="31">
        <v>1142900</v>
      </c>
      <c r="P71" s="20">
        <v>238190</v>
      </c>
      <c r="Q71" s="30">
        <f t="shared" si="14"/>
        <v>20.840843468369936</v>
      </c>
      <c r="R71" s="20">
        <v>916100</v>
      </c>
      <c r="S71" s="31">
        <v>238190</v>
      </c>
      <c r="T71" s="30"/>
      <c r="U71" s="30"/>
      <c r="V71" s="30"/>
      <c r="W71" s="30"/>
      <c r="X71" s="15">
        <f t="shared" si="15"/>
        <v>26.00043663355529</v>
      </c>
      <c r="Y71" s="64">
        <v>9997600</v>
      </c>
      <c r="Z71" s="65">
        <v>445565.33</v>
      </c>
      <c r="AA71" s="18">
        <v>95988</v>
      </c>
      <c r="AB71" s="31">
        <v>102650</v>
      </c>
      <c r="AC71" s="20">
        <v>46495</v>
      </c>
      <c r="AD71" s="58">
        <f t="shared" si="16"/>
        <v>45.29469069654164</v>
      </c>
      <c r="AE71" s="61">
        <v>1528650</v>
      </c>
      <c r="AF71" s="4">
        <v>172566.19</v>
      </c>
      <c r="AG71" s="19">
        <f t="shared" si="17"/>
        <v>11.288796650639453</v>
      </c>
      <c r="AK71" s="4">
        <v>48440368.2</v>
      </c>
      <c r="AL71" s="27">
        <v>5307500</v>
      </c>
      <c r="AN71" s="27">
        <f t="shared" si="18"/>
        <v>43132868.2</v>
      </c>
    </row>
    <row r="72" spans="1:40" ht="22.5">
      <c r="A72" s="43">
        <v>13</v>
      </c>
      <c r="B72" s="45" t="s">
        <v>26</v>
      </c>
      <c r="C72" s="4">
        <v>874250</v>
      </c>
      <c r="D72" s="78">
        <v>157572.76</v>
      </c>
      <c r="E72" s="17">
        <f t="shared" si="12"/>
        <v>18.02376436945954</v>
      </c>
      <c r="F72" s="20">
        <v>185200</v>
      </c>
      <c r="G72" s="31">
        <v>6639.76</v>
      </c>
      <c r="H72" s="79">
        <v>18578</v>
      </c>
      <c r="I72" s="79">
        <v>12632</v>
      </c>
      <c r="J72" s="9" t="e">
        <f>+#REF!-H72</f>
        <v>#REF!</v>
      </c>
      <c r="K72" s="8" t="e">
        <f>+#REF!-I72</f>
        <v>#REF!</v>
      </c>
      <c r="L72" s="15">
        <f t="shared" si="13"/>
        <v>3.585183585313175</v>
      </c>
      <c r="M72" s="31">
        <v>92695.1</v>
      </c>
      <c r="N72" s="31">
        <v>91849.6</v>
      </c>
      <c r="O72" s="31">
        <v>620300</v>
      </c>
      <c r="P72" s="20">
        <v>146610</v>
      </c>
      <c r="Q72" s="30">
        <f t="shared" si="14"/>
        <v>23.635337739803322</v>
      </c>
      <c r="R72" s="20">
        <v>563900</v>
      </c>
      <c r="S72" s="31">
        <v>146610</v>
      </c>
      <c r="T72" s="30"/>
      <c r="U72" s="30"/>
      <c r="V72" s="30"/>
      <c r="W72" s="30"/>
      <c r="X72" s="15">
        <f t="shared" si="15"/>
        <v>25.999290654371343</v>
      </c>
      <c r="Y72" s="64">
        <v>1857014</v>
      </c>
      <c r="Z72" s="65">
        <v>128430</v>
      </c>
      <c r="AA72" s="18">
        <v>48354</v>
      </c>
      <c r="AB72" s="31">
        <v>68750</v>
      </c>
      <c r="AC72" s="20">
        <v>4323</v>
      </c>
      <c r="AD72" s="58">
        <f t="shared" si="16"/>
        <v>6.288</v>
      </c>
      <c r="AE72" s="61">
        <v>874250</v>
      </c>
      <c r="AF72" s="4">
        <v>120182.71</v>
      </c>
      <c r="AG72" s="19">
        <f t="shared" si="17"/>
        <v>13.746949957106091</v>
      </c>
      <c r="AK72" s="4">
        <v>21901635.68</v>
      </c>
      <c r="AL72" s="27">
        <v>2473567</v>
      </c>
      <c r="AN72" s="27">
        <f t="shared" si="18"/>
        <v>19428068.68</v>
      </c>
    </row>
    <row r="73" spans="1:40" ht="22.5">
      <c r="A73" s="43">
        <v>14</v>
      </c>
      <c r="B73" s="45" t="s">
        <v>27</v>
      </c>
      <c r="C73" s="4">
        <v>652320</v>
      </c>
      <c r="D73" s="78">
        <v>125199.45</v>
      </c>
      <c r="E73" s="17">
        <f t="shared" si="12"/>
        <v>19.192949779249446</v>
      </c>
      <c r="F73" s="20">
        <v>213900</v>
      </c>
      <c r="G73" s="31">
        <v>30692.09</v>
      </c>
      <c r="H73" s="79">
        <v>21807</v>
      </c>
      <c r="I73" s="79">
        <v>17904</v>
      </c>
      <c r="J73" s="9" t="e">
        <f>+#REF!-H73</f>
        <v>#REF!</v>
      </c>
      <c r="K73" s="8" t="e">
        <f>+#REF!-I73</f>
        <v>#REF!</v>
      </c>
      <c r="L73" s="15">
        <f t="shared" si="13"/>
        <v>14.348803179055633</v>
      </c>
      <c r="M73" s="31">
        <v>157810</v>
      </c>
      <c r="N73" s="31">
        <v>155486.3</v>
      </c>
      <c r="O73" s="31">
        <v>390000</v>
      </c>
      <c r="P73" s="20">
        <v>87990</v>
      </c>
      <c r="Q73" s="30">
        <f t="shared" si="14"/>
        <v>22.56153846153846</v>
      </c>
      <c r="R73" s="20">
        <v>338400</v>
      </c>
      <c r="S73" s="31">
        <v>87990</v>
      </c>
      <c r="T73" s="30"/>
      <c r="U73" s="30"/>
      <c r="V73" s="30"/>
      <c r="W73" s="30"/>
      <c r="X73" s="15">
        <f t="shared" si="15"/>
        <v>26.001773049645386</v>
      </c>
      <c r="Y73" s="64">
        <v>8499000</v>
      </c>
      <c r="Z73" s="65">
        <v>196765.74</v>
      </c>
      <c r="AA73" s="18">
        <v>71981</v>
      </c>
      <c r="AB73" s="31">
        <v>48420</v>
      </c>
      <c r="AC73" s="20">
        <v>6517.36</v>
      </c>
      <c r="AD73" s="58">
        <f t="shared" si="16"/>
        <v>13.460057827344071</v>
      </c>
      <c r="AE73" s="61">
        <v>652320</v>
      </c>
      <c r="AF73" s="4">
        <v>83733.9</v>
      </c>
      <c r="AG73" s="19">
        <f t="shared" si="17"/>
        <v>12.836322663723326</v>
      </c>
      <c r="AK73" s="4">
        <v>34532918.47</v>
      </c>
      <c r="AL73" s="27">
        <v>3548142</v>
      </c>
      <c r="AN73" s="27">
        <f t="shared" si="18"/>
        <v>30984776.47</v>
      </c>
    </row>
    <row r="74" spans="1:40" ht="22.5">
      <c r="A74" s="43">
        <v>15</v>
      </c>
      <c r="B74" s="45" t="s">
        <v>28</v>
      </c>
      <c r="C74" s="4">
        <v>1200850</v>
      </c>
      <c r="D74" s="78">
        <v>223532.26</v>
      </c>
      <c r="E74" s="17">
        <f t="shared" si="12"/>
        <v>18.614503060332265</v>
      </c>
      <c r="F74" s="20">
        <v>271900</v>
      </c>
      <c r="G74" s="31">
        <v>17135.26</v>
      </c>
      <c r="H74" s="79">
        <v>50974</v>
      </c>
      <c r="I74" s="79">
        <v>32698</v>
      </c>
      <c r="J74" s="9" t="e">
        <f>+#REF!-H74</f>
        <v>#REF!</v>
      </c>
      <c r="K74" s="8" t="e">
        <f>+#REF!-I74</f>
        <v>#REF!</v>
      </c>
      <c r="L74" s="15">
        <f t="shared" si="13"/>
        <v>6.302044869437292</v>
      </c>
      <c r="M74" s="31">
        <v>187447.9</v>
      </c>
      <c r="N74" s="31">
        <v>184579.2</v>
      </c>
      <c r="O74" s="31">
        <v>859800</v>
      </c>
      <c r="P74" s="20">
        <v>208597</v>
      </c>
      <c r="Q74" s="30">
        <f t="shared" si="14"/>
        <v>24.26110723424052</v>
      </c>
      <c r="R74" s="20">
        <v>805800</v>
      </c>
      <c r="S74" s="31">
        <v>208597</v>
      </c>
      <c r="T74" s="30"/>
      <c r="U74" s="30"/>
      <c r="V74" s="30"/>
      <c r="W74" s="30"/>
      <c r="X74" s="15">
        <f t="shared" si="15"/>
        <v>25.88694465127823</v>
      </c>
      <c r="Y74" s="64">
        <v>10805716</v>
      </c>
      <c r="Z74" s="65">
        <v>224195.03</v>
      </c>
      <c r="AA74" s="18">
        <v>90328</v>
      </c>
      <c r="AB74" s="31">
        <v>69150</v>
      </c>
      <c r="AC74" s="20">
        <v>-2200</v>
      </c>
      <c r="AD74" s="58">
        <f t="shared" si="16"/>
        <v>-3.181489515545915</v>
      </c>
      <c r="AE74" s="61">
        <v>1200850</v>
      </c>
      <c r="AF74" s="4">
        <v>177378.44</v>
      </c>
      <c r="AG74" s="19">
        <f t="shared" si="17"/>
        <v>14.771073822708914</v>
      </c>
      <c r="AK74" s="4">
        <v>49261227.1</v>
      </c>
      <c r="AL74" s="27">
        <v>6114738.11</v>
      </c>
      <c r="AM74" s="27">
        <v>976400</v>
      </c>
      <c r="AN74" s="27">
        <f t="shared" si="18"/>
        <v>42170088.99</v>
      </c>
    </row>
    <row r="75" spans="1:40" ht="22.5">
      <c r="A75" s="43">
        <v>16</v>
      </c>
      <c r="B75" s="45" t="s">
        <v>29</v>
      </c>
      <c r="C75" s="4">
        <v>1261140</v>
      </c>
      <c r="D75" s="78">
        <v>231757.16</v>
      </c>
      <c r="E75" s="17">
        <f t="shared" si="12"/>
        <v>18.376798769367397</v>
      </c>
      <c r="F75" s="20">
        <v>212300</v>
      </c>
      <c r="G75" s="31">
        <v>21948.16</v>
      </c>
      <c r="H75" s="79">
        <v>83928</v>
      </c>
      <c r="I75" s="79">
        <v>55316</v>
      </c>
      <c r="J75" s="9" t="e">
        <f>+#REF!-H75</f>
        <v>#REF!</v>
      </c>
      <c r="K75" s="8" t="e">
        <f>+#REF!-I75</f>
        <v>#REF!</v>
      </c>
      <c r="L75" s="15">
        <f t="shared" si="13"/>
        <v>10.338276024493641</v>
      </c>
      <c r="M75" s="31">
        <v>280544.1</v>
      </c>
      <c r="N75" s="31">
        <v>277916.2</v>
      </c>
      <c r="O75" s="31">
        <v>953200</v>
      </c>
      <c r="P75" s="20">
        <v>197909</v>
      </c>
      <c r="Q75" s="30">
        <f t="shared" si="14"/>
        <v>20.762589173310953</v>
      </c>
      <c r="R75" s="20">
        <v>805600</v>
      </c>
      <c r="S75" s="31">
        <v>197909</v>
      </c>
      <c r="T75" s="30"/>
      <c r="U75" s="30"/>
      <c r="V75" s="30"/>
      <c r="W75" s="30"/>
      <c r="X75" s="15">
        <f t="shared" si="15"/>
        <v>24.56665839126117</v>
      </c>
      <c r="Y75" s="64">
        <v>9507200</v>
      </c>
      <c r="Z75" s="65">
        <v>451832.93</v>
      </c>
      <c r="AA75" s="18">
        <v>147365</v>
      </c>
      <c r="AB75" s="31">
        <v>95640</v>
      </c>
      <c r="AC75" s="20">
        <v>11900</v>
      </c>
      <c r="AD75" s="58">
        <f t="shared" si="16"/>
        <v>12.442492680886657</v>
      </c>
      <c r="AE75" s="61">
        <v>1261140</v>
      </c>
      <c r="AF75" s="4">
        <v>138565.01</v>
      </c>
      <c r="AG75" s="19">
        <f t="shared" si="17"/>
        <v>10.987282141554468</v>
      </c>
      <c r="AK75" s="4">
        <v>77143748.4</v>
      </c>
      <c r="AL75" s="27">
        <v>9690200</v>
      </c>
      <c r="AM75" s="27">
        <v>598542</v>
      </c>
      <c r="AN75" s="27">
        <f t="shared" si="18"/>
        <v>66855006.400000006</v>
      </c>
    </row>
    <row r="76" spans="1:34" ht="11.25" customHeight="1">
      <c r="A76" s="159" t="s">
        <v>30</v>
      </c>
      <c r="B76" s="160"/>
      <c r="C76" s="5">
        <f>C60+C61+C62+C63+C64+C65+C66+C67+C68+C69+C70+C71+C72+C73+C74+C75</f>
        <v>26681670</v>
      </c>
      <c r="D76" s="5">
        <f>D60+D61+D62+D63+D64+D65+D66+D67+D68+D69+D70+D71+D72+D73+D74+D75</f>
        <v>4503319.41</v>
      </c>
      <c r="E76" s="24">
        <f>+D76/C76*100</f>
        <v>16.87795182985173</v>
      </c>
      <c r="F76" s="6">
        <f>F60+F61+F62+F63+F64+F65+F66+F67+F68+F69+F70+F71+F72+F73+F74+F75</f>
        <v>5181700</v>
      </c>
      <c r="G76" s="5">
        <f>G60+G61+G62+G63+G64+G65+G66+G67+G68+G69+G70+G71+G72+G73+G74+G75</f>
        <v>751489.11</v>
      </c>
      <c r="H76" s="25"/>
      <c r="I76" s="5"/>
      <c r="J76" s="5"/>
      <c r="K76" s="6"/>
      <c r="L76" s="24">
        <f>+G76/F76*100</f>
        <v>14.502752185576162</v>
      </c>
      <c r="M76" s="28">
        <f>SUM(M60:M76)</f>
        <v>2788102.1</v>
      </c>
      <c r="N76" s="28">
        <f>SUM(N60:N76)</f>
        <v>2751320.5000000005</v>
      </c>
      <c r="O76" s="5">
        <f>O60+O61+O62+O63+O64+O65+O66+O67+O68+O69+O70+O71+O72+O73+O74+O75</f>
        <v>19861500</v>
      </c>
      <c r="P76" s="5">
        <f>P60+P61+P62+P63+P64+P65+P66+P67+P68+P69+P70+P71+P72+P73+P74+P75</f>
        <v>3563467.3200000003</v>
      </c>
      <c r="Q76" s="32">
        <f>+P76/O76*100</f>
        <v>17.94158205573597</v>
      </c>
      <c r="R76" s="24">
        <f>R60+R61+R62+R63+R64+R65+R66+R67+R68+R69+R70+R71+R72+R73+R74+R75</f>
        <v>14379600</v>
      </c>
      <c r="S76" s="24">
        <f>S60+S61+S62+S63+S64+S65+S66+S67+S68+S69+S70+S71+S72+S73+S74+S75</f>
        <v>3548142</v>
      </c>
      <c r="T76" s="24">
        <f aca="true" t="shared" si="19" ref="T76:W77">SUM(T60:T76)</f>
        <v>0</v>
      </c>
      <c r="U76" s="24">
        <f t="shared" si="19"/>
        <v>0</v>
      </c>
      <c r="V76" s="24">
        <f t="shared" si="19"/>
        <v>0</v>
      </c>
      <c r="W76" s="24">
        <f t="shared" si="19"/>
        <v>0</v>
      </c>
      <c r="X76" s="24">
        <f>S76/R76*100</f>
        <v>24.674831010598346</v>
      </c>
      <c r="Y76" s="33">
        <f aca="true" t="shared" si="20" ref="Y76:AA77">SUM(Y60:Y76)</f>
        <v>113994870</v>
      </c>
      <c r="Z76" s="33">
        <f t="shared" si="20"/>
        <v>3218614.36</v>
      </c>
      <c r="AA76" s="33">
        <f t="shared" si="20"/>
        <v>1351172</v>
      </c>
      <c r="AB76" s="32">
        <f>AB60+AB61+AB62+AB63+AB64+AB65+AB66+AB67+AB68+AB69+AB70+AB71+AB72+AB73+AB74+AB75</f>
        <v>1422470</v>
      </c>
      <c r="AC76" s="24">
        <f>AC60+AC61+AC62+AC63+AC64+AC65+AC66+AC67+AC68+AC69+AC70+AC71+AC72+AC73+AC74+AC75</f>
        <v>195955.62</v>
      </c>
      <c r="AD76" s="26">
        <f>+Z76/Y76*100</f>
        <v>2.8234729861089365</v>
      </c>
      <c r="AE76" s="6">
        <f>AE60+AE61+AE62+AE63+AE64+AE65+AE66+AE67+AE68+AE69+AE70+AE71+AE72+AE73+AE74+AE75</f>
        <v>26681670</v>
      </c>
      <c r="AF76" s="5">
        <f>AF60+AF61+AF62+AF63+AF64+AF65+AF66+AF67+AF68+AF69+AF70+AF71+AF72+AF73+AF74+AF75</f>
        <v>3404721.1499999994</v>
      </c>
      <c r="AG76" s="26">
        <f>AF76/AE76*100</f>
        <v>12.760524922165665</v>
      </c>
      <c r="AH76" s="46"/>
    </row>
    <row r="77" spans="1:34" ht="11.25" customHeight="1">
      <c r="A77" s="159" t="s">
        <v>31</v>
      </c>
      <c r="B77" s="160"/>
      <c r="C77" s="5">
        <v>172765500</v>
      </c>
      <c r="D77" s="5">
        <v>33414355.4</v>
      </c>
      <c r="E77" s="59">
        <f>+D77/C77*100</f>
        <v>19.34087268580822</v>
      </c>
      <c r="F77" s="6">
        <v>11756300</v>
      </c>
      <c r="G77" s="5">
        <v>3207432.04</v>
      </c>
      <c r="H77" s="25"/>
      <c r="I77" s="5"/>
      <c r="J77" s="5"/>
      <c r="K77" s="6"/>
      <c r="L77" s="24">
        <f>+G77/F77*100</f>
        <v>27.28266580471747</v>
      </c>
      <c r="M77" s="28">
        <f>SUM(M61:M77)</f>
        <v>2788102.1</v>
      </c>
      <c r="N77" s="28">
        <f>SUM(N61:N77)</f>
        <v>2751320.5000000005</v>
      </c>
      <c r="O77" s="5">
        <v>152510200</v>
      </c>
      <c r="P77" s="21">
        <v>29091025</v>
      </c>
      <c r="Q77" s="32">
        <f>+P77/O77*100</f>
        <v>19.07480614411364</v>
      </c>
      <c r="R77" s="24">
        <v>69564300</v>
      </c>
      <c r="S77" s="24">
        <v>13217000</v>
      </c>
      <c r="T77" s="24">
        <f t="shared" si="19"/>
        <v>0</v>
      </c>
      <c r="U77" s="24">
        <f t="shared" si="19"/>
        <v>0</v>
      </c>
      <c r="V77" s="24">
        <f t="shared" si="19"/>
        <v>0</v>
      </c>
      <c r="W77" s="24">
        <f t="shared" si="19"/>
        <v>0</v>
      </c>
      <c r="X77" s="24">
        <f>S77/R77*100</f>
        <v>18.99968805838627</v>
      </c>
      <c r="Y77" s="33">
        <f t="shared" si="20"/>
        <v>113994870</v>
      </c>
      <c r="Z77" s="33">
        <f t="shared" si="20"/>
        <v>3218614.36</v>
      </c>
      <c r="AA77" s="33">
        <f t="shared" si="20"/>
        <v>1351172</v>
      </c>
      <c r="AB77" s="24">
        <v>8499000</v>
      </c>
      <c r="AC77" s="1">
        <v>1115897.96</v>
      </c>
      <c r="AD77" s="68">
        <f>AC77/AB77</f>
        <v>0.1312975597129074</v>
      </c>
      <c r="AE77" s="6">
        <v>174765500</v>
      </c>
      <c r="AF77" s="5">
        <v>31128207.33</v>
      </c>
      <c r="AG77" s="26">
        <f>AF77/AE77*100</f>
        <v>17.811414340931133</v>
      </c>
      <c r="AH77" s="46"/>
    </row>
    <row r="78" spans="1:39" ht="28.5" customHeight="1">
      <c r="A78" s="142" t="s">
        <v>33</v>
      </c>
      <c r="B78" s="142"/>
      <c r="C78" s="69">
        <v>179585670</v>
      </c>
      <c r="D78" s="69">
        <v>34354207.09</v>
      </c>
      <c r="E78" s="24">
        <f>+D78/C78*100</f>
        <v>19.129703995870052</v>
      </c>
      <c r="F78" s="70">
        <v>17154000</v>
      </c>
      <c r="G78" s="70">
        <v>3968078.51</v>
      </c>
      <c r="H78" s="80">
        <v>21807</v>
      </c>
      <c r="I78" s="80">
        <v>17904</v>
      </c>
      <c r="J78" s="25" t="e">
        <f>+#REF!-H78</f>
        <v>#REF!</v>
      </c>
      <c r="K78" s="81" t="e">
        <f>+#REF!-I78</f>
        <v>#REF!</v>
      </c>
      <c r="L78" s="24">
        <f>+G78/F78*100</f>
        <v>23.132088783957094</v>
      </c>
      <c r="M78" s="82">
        <v>157810</v>
      </c>
      <c r="N78" s="82">
        <v>155486.3</v>
      </c>
      <c r="O78" s="70">
        <v>152510200</v>
      </c>
      <c r="P78" s="70">
        <v>29091025</v>
      </c>
      <c r="Q78" s="24">
        <f>+P78/O78*100</f>
        <v>19.07480614411364</v>
      </c>
      <c r="R78" s="70">
        <v>69564300</v>
      </c>
      <c r="S78" s="70">
        <v>13217000</v>
      </c>
      <c r="T78" s="83"/>
      <c r="U78" s="83"/>
      <c r="V78" s="83"/>
      <c r="W78" s="83"/>
      <c r="X78" s="24">
        <f>+S78/R78*100</f>
        <v>18.99968805838627</v>
      </c>
      <c r="Y78" s="84">
        <v>8499000</v>
      </c>
      <c r="Z78" s="85">
        <v>196765.74</v>
      </c>
      <c r="AA78" s="22">
        <v>71981</v>
      </c>
      <c r="AB78" s="70">
        <v>9921470</v>
      </c>
      <c r="AC78" s="70">
        <v>1295103.58</v>
      </c>
      <c r="AD78" s="26">
        <f>+AC78/AB78*100</f>
        <v>13.05354529117157</v>
      </c>
      <c r="AE78" s="69">
        <v>181585670</v>
      </c>
      <c r="AF78" s="69">
        <v>30984776.47</v>
      </c>
      <c r="AG78" s="23">
        <f>AF78/AE78*100</f>
        <v>17.063448051820387</v>
      </c>
      <c r="AH78" s="47"/>
      <c r="AM78" s="27">
        <v>0</v>
      </c>
    </row>
  </sheetData>
  <mergeCells count="27">
    <mergeCell ref="A1:AC1"/>
    <mergeCell ref="AB2:AC2"/>
    <mergeCell ref="A22:B22"/>
    <mergeCell ref="A24:B24"/>
    <mergeCell ref="A23:B23"/>
    <mergeCell ref="A56:AC56"/>
    <mergeCell ref="Y4:AD4"/>
    <mergeCell ref="R4:X4"/>
    <mergeCell ref="O4:Q4"/>
    <mergeCell ref="F4:L4"/>
    <mergeCell ref="A3:A5"/>
    <mergeCell ref="C57:E58"/>
    <mergeCell ref="F57:AD57"/>
    <mergeCell ref="AE57:AG58"/>
    <mergeCell ref="F58:L58"/>
    <mergeCell ref="O58:Q58"/>
    <mergeCell ref="R58:X58"/>
    <mergeCell ref="Y58:AD58"/>
    <mergeCell ref="A76:B76"/>
    <mergeCell ref="A77:B77"/>
    <mergeCell ref="A78:B78"/>
    <mergeCell ref="A57:A59"/>
    <mergeCell ref="B57:B59"/>
    <mergeCell ref="AE3:AG4"/>
    <mergeCell ref="F3:AD3"/>
    <mergeCell ref="C3:E4"/>
    <mergeCell ref="B3:B5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АСФР </dc:creator>
  <cp:keywords/>
  <dc:description/>
  <cp:lastModifiedBy>pressa</cp:lastModifiedBy>
  <cp:lastPrinted>2006-04-16T13:09:35Z</cp:lastPrinted>
  <dcterms:created xsi:type="dcterms:W3CDTF">2005-10-18T06:05:09Z</dcterms:created>
  <dcterms:modified xsi:type="dcterms:W3CDTF">2006-05-19T06:45:13Z</dcterms:modified>
  <cp:category/>
  <cp:version/>
  <cp:contentType/>
  <cp:contentStatus/>
</cp:coreProperties>
</file>