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4770" activeTab="0"/>
  </bookViews>
  <sheets>
    <sheet name="Главный  с уч. МФ" sheetId="1" r:id="rId1"/>
  </sheets>
  <definedNames>
    <definedName name="_xlnm.Print_Area" localSheetId="0">'Главный  с уч. МФ'!$A$1:$G$57</definedName>
  </definedNames>
  <calcPr fullCalcOnLoad="1"/>
</workbook>
</file>

<file path=xl/sharedStrings.xml><?xml version="1.0" encoding="utf-8"?>
<sst xmlns="http://schemas.openxmlformats.org/spreadsheetml/2006/main" count="84" uniqueCount="74">
  <si>
    <t>ДОХОДЫ</t>
  </si>
  <si>
    <t>Налоговые доходы</t>
  </si>
  <si>
    <t>Неналоговые доходы</t>
  </si>
  <si>
    <t>Итого доходов</t>
  </si>
  <si>
    <t>Образование</t>
  </si>
  <si>
    <t>Социальная политика</t>
  </si>
  <si>
    <t>Текущий баланс</t>
  </si>
  <si>
    <t xml:space="preserve"> Показатели</t>
  </si>
  <si>
    <t>Профицит (+), дефицит (-)</t>
  </si>
  <si>
    <t>Национальная экономика</t>
  </si>
  <si>
    <t xml:space="preserve">Охрана окружающей  среды </t>
  </si>
  <si>
    <t>Здравоохранение и спорт</t>
  </si>
  <si>
    <t>Культура,  кинематография, средства массовой информации</t>
  </si>
  <si>
    <t>(тыс. руб.)</t>
  </si>
  <si>
    <t>Жилищно-коммунальное хозяйство</t>
  </si>
  <si>
    <t>Приложение 1</t>
  </si>
  <si>
    <t>Источники финансирования дефицита бюджета</t>
  </si>
  <si>
    <t xml:space="preserve">Муниципальные  займы, осуществляемые путем выпуска ценных бумаг </t>
  </si>
  <si>
    <t>Бюджетные кредиты, полученные от бюджетов других уровней бюджетной системы Российской Федерации</t>
  </si>
  <si>
    <t>Кредиты, полученные от кредитных организаций</t>
  </si>
  <si>
    <t xml:space="preserve">Поступления от продажи имущества, находящегося в муниципальной собственности Урмарского района </t>
  </si>
  <si>
    <t xml:space="preserve">Изменение остатков средств на счетах по учету средств районного бюджета Урмарского района Чувашской Республики </t>
  </si>
  <si>
    <t>Муниципальный долг Урмарского района Чувашской Республики</t>
  </si>
  <si>
    <t>В том числе объем выданных поручительств на конец года</t>
  </si>
  <si>
    <t>Доходы от предпринимательской и иной приносящей доход деятельности</t>
  </si>
  <si>
    <t>Текущие расходы-Всего</t>
  </si>
  <si>
    <t>Общегосударственные расходы</t>
  </si>
  <si>
    <t>В т.ч. текущие расходы за счет доходов от предпринимательской и иной приносящей доход деятельности</t>
  </si>
  <si>
    <t>1.1</t>
  </si>
  <si>
    <t>1.2</t>
  </si>
  <si>
    <t>1.3</t>
  </si>
  <si>
    <t>1.4</t>
  </si>
  <si>
    <t>2.</t>
  </si>
  <si>
    <t>2.1</t>
  </si>
  <si>
    <t>3.</t>
  </si>
  <si>
    <t>4.</t>
  </si>
  <si>
    <t xml:space="preserve">Капитальные расходы </t>
  </si>
  <si>
    <t>Капитальное строительство</t>
  </si>
  <si>
    <t>Капитальные расходы за счет доходов от предпринимательской и иной приносящей доход деятельности</t>
  </si>
  <si>
    <t>4.1</t>
  </si>
  <si>
    <t>5.</t>
  </si>
  <si>
    <t>6.</t>
  </si>
  <si>
    <t>6.1</t>
  </si>
  <si>
    <t>6.2</t>
  </si>
  <si>
    <t>6.3</t>
  </si>
  <si>
    <t>6.4</t>
  </si>
  <si>
    <t>6.5</t>
  </si>
  <si>
    <t>7.</t>
  </si>
  <si>
    <t>7.1</t>
  </si>
  <si>
    <t>7.1.1</t>
  </si>
  <si>
    <t>Исходящий баланс общего долга (в том числе внешний долг по текущему курсу)</t>
  </si>
  <si>
    <t>1.</t>
  </si>
  <si>
    <t>Безвозмездные поступления от других  бюджетов бюджетной системы Российской Федерации</t>
  </si>
  <si>
    <t>Национальная безопасность и  правоохранительная деятельность</t>
  </si>
  <si>
    <t xml:space="preserve"> </t>
  </si>
  <si>
    <t xml:space="preserve">Прочие расходы </t>
  </si>
  <si>
    <t>6.6</t>
  </si>
  <si>
    <t>6.7</t>
  </si>
  <si>
    <t>Прочие источники внутреннего финансирования дефицитов бюджетов</t>
  </si>
  <si>
    <t>Земельные участки, находящиеся в государственной и муниципальной собственности</t>
  </si>
  <si>
    <t xml:space="preserve">                        Перспективный финансовый план Урмарского района ЧР</t>
  </si>
  <si>
    <t>Межбюджетные трансферты</t>
  </si>
  <si>
    <t>2009   прогноз</t>
  </si>
  <si>
    <t>Национальная оборона</t>
  </si>
  <si>
    <t>Приобретение и  модернизация оборудования и предметов длительного пользования</t>
  </si>
  <si>
    <t>4.1.1.</t>
  </si>
  <si>
    <t>4.1.2.</t>
  </si>
  <si>
    <t>4.1.3.</t>
  </si>
  <si>
    <t>2010   прогноз</t>
  </si>
  <si>
    <t>Код ПФП</t>
  </si>
  <si>
    <t>на 2009-2011 годы</t>
  </si>
  <si>
    <t>2007 отчет</t>
  </si>
  <si>
    <t>2008 оценка</t>
  </si>
  <si>
    <t>2011         прогноз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</si>
</sst>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46">
    <font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MS Sans Serif"/>
      <family val="0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0"/>
    </font>
    <font>
      <sz val="10"/>
      <name val="Arial"/>
      <family val="2"/>
    </font>
    <font>
      <b/>
      <sz val="10"/>
      <color indexed="48"/>
      <name val="MS Sans Serif"/>
      <family val="2"/>
    </font>
    <font>
      <b/>
      <sz val="10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justify" vertical="top"/>
      <protection/>
    </xf>
    <xf numFmtId="0" fontId="1" fillId="0" borderId="10" xfId="0" applyNumberFormat="1" applyFont="1" applyFill="1" applyBorder="1" applyAlignment="1" applyProtection="1">
      <alignment horizontal="justify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49" fontId="0" fillId="0" borderId="10" xfId="0" applyNumberFormat="1" applyFill="1" applyBorder="1" applyAlignment="1" applyProtection="1">
      <alignment horizontal="right" vertical="top"/>
      <protection/>
    </xf>
    <xf numFmtId="49" fontId="0" fillId="0" borderId="10" xfId="0" applyNumberFormat="1" applyFont="1" applyFill="1" applyBorder="1" applyAlignment="1" applyProtection="1">
      <alignment horizontal="right" vertical="top"/>
      <protection/>
    </xf>
    <xf numFmtId="49" fontId="6" fillId="0" borderId="1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right" vertical="top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1" fontId="7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1" fontId="7" fillId="0" borderId="11" xfId="0" applyNumberFormat="1" applyFont="1" applyFill="1" applyBorder="1" applyAlignment="1" applyProtection="1">
      <alignment horizontal="center" vertical="top"/>
      <protection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1" fontId="7" fillId="0" borderId="13" xfId="0" applyNumberFormat="1" applyFont="1" applyFill="1" applyBorder="1" applyAlignment="1" applyProtection="1">
      <alignment horizontal="center" vertical="top"/>
      <protection/>
    </xf>
    <xf numFmtId="1" fontId="10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vertical="top"/>
      <protection/>
    </xf>
    <xf numFmtId="1" fontId="11" fillId="0" borderId="10" xfId="0" applyNumberFormat="1" applyFont="1" applyFill="1" applyBorder="1" applyAlignment="1" applyProtection="1">
      <alignment horizontal="center" vertical="top"/>
      <protection/>
    </xf>
    <xf numFmtId="1" fontId="8" fillId="0" borderId="10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zoomScalePageLayoutView="0" workbookViewId="0" topLeftCell="A1">
      <selection activeCell="B3" sqref="B3:G3"/>
    </sheetView>
  </sheetViews>
  <sheetFormatPr defaultColWidth="10.57421875" defaultRowHeight="12.75"/>
  <cols>
    <col min="1" max="1" width="4.8515625" style="0" customWidth="1"/>
    <col min="2" max="2" width="45.7109375" style="0" customWidth="1"/>
    <col min="3" max="3" width="8.421875" style="0" customWidth="1"/>
    <col min="4" max="4" width="8.7109375" style="0" customWidth="1"/>
    <col min="5" max="5" width="7.8515625" style="31" customWidth="1"/>
    <col min="6" max="6" width="7.140625" style="0" customWidth="1"/>
    <col min="7" max="7" width="8.00390625" style="0" customWidth="1"/>
  </cols>
  <sheetData>
    <row r="1" spans="2:6" ht="12.75">
      <c r="B1" s="13"/>
      <c r="E1" s="17"/>
      <c r="F1" s="17" t="s">
        <v>15</v>
      </c>
    </row>
    <row r="2" spans="2:7" ht="12.75">
      <c r="B2" s="40"/>
      <c r="C2" s="41"/>
      <c r="D2" s="41"/>
      <c r="E2" s="41"/>
      <c r="F2" s="41"/>
      <c r="G2" s="41"/>
    </row>
    <row r="3" spans="2:7" ht="12.75">
      <c r="B3" s="40"/>
      <c r="C3" s="41"/>
      <c r="D3" s="41"/>
      <c r="E3" s="41"/>
      <c r="F3" s="41"/>
      <c r="G3" s="41"/>
    </row>
    <row r="4" spans="2:7" ht="12.75">
      <c r="B4" s="39"/>
      <c r="D4" s="40"/>
      <c r="E4" s="41"/>
      <c r="F4" s="41"/>
      <c r="G4" s="41"/>
    </row>
    <row r="5" spans="2:5" ht="12.75">
      <c r="B5" s="13"/>
      <c r="E5"/>
    </row>
    <row r="6" spans="1:7" ht="15.75">
      <c r="A6" s="42" t="s">
        <v>60</v>
      </c>
      <c r="B6" s="43"/>
      <c r="C6" s="43"/>
      <c r="D6" s="43"/>
      <c r="E6" s="43"/>
      <c r="F6" s="43"/>
      <c r="G6" s="43"/>
    </row>
    <row r="7" spans="1:7" ht="15.75">
      <c r="A7" s="44" t="s">
        <v>70</v>
      </c>
      <c r="B7" s="45"/>
      <c r="C7" s="45"/>
      <c r="D7" s="45"/>
      <c r="E7" s="45"/>
      <c r="F7" s="45"/>
      <c r="G7" s="45"/>
    </row>
    <row r="8" spans="5:7" ht="12.75">
      <c r="E8"/>
      <c r="G8" s="16" t="s">
        <v>13</v>
      </c>
    </row>
    <row r="9" spans="1:7" ht="27.75" customHeight="1">
      <c r="A9" s="28" t="s">
        <v>69</v>
      </c>
      <c r="B9" s="15" t="s">
        <v>7</v>
      </c>
      <c r="C9" s="6" t="s">
        <v>71</v>
      </c>
      <c r="D9" s="7" t="s">
        <v>72</v>
      </c>
      <c r="E9" s="7" t="s">
        <v>62</v>
      </c>
      <c r="F9" s="7" t="s">
        <v>68</v>
      </c>
      <c r="G9" s="7" t="s">
        <v>73</v>
      </c>
    </row>
    <row r="10" spans="1:7" ht="12.75">
      <c r="A10" s="1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</row>
    <row r="11" spans="1:7" ht="12.75">
      <c r="A11" s="25" t="s">
        <v>51</v>
      </c>
      <c r="B11" s="10" t="s">
        <v>0</v>
      </c>
      <c r="C11" s="29">
        <f>C16</f>
        <v>253583.053011</v>
      </c>
      <c r="D11" s="29">
        <f>D16</f>
        <v>311187.999</v>
      </c>
      <c r="E11" s="9">
        <f>E16</f>
        <v>320294.9</v>
      </c>
      <c r="F11" s="9">
        <f>F16</f>
        <v>348471.89999999997</v>
      </c>
      <c r="G11" s="9">
        <f>G16</f>
        <v>378902.80000000005</v>
      </c>
    </row>
    <row r="12" spans="1:7" ht="12.75">
      <c r="A12" s="22" t="s">
        <v>28</v>
      </c>
      <c r="B12" s="2" t="s">
        <v>1</v>
      </c>
      <c r="C12" s="29">
        <v>24910.445</v>
      </c>
      <c r="D12" s="29">
        <v>32465.6</v>
      </c>
      <c r="E12" s="9">
        <v>44689.5</v>
      </c>
      <c r="F12" s="9">
        <v>59809.9</v>
      </c>
      <c r="G12" s="9">
        <v>74609.4</v>
      </c>
    </row>
    <row r="13" spans="1:7" ht="12.75">
      <c r="A13" s="22" t="s">
        <v>29</v>
      </c>
      <c r="B13" s="2" t="s">
        <v>2</v>
      </c>
      <c r="C13" s="29">
        <v>2832.41931</v>
      </c>
      <c r="D13" s="29">
        <v>3141.6</v>
      </c>
      <c r="E13" s="9">
        <v>4039</v>
      </c>
      <c r="F13" s="9">
        <v>3539.1</v>
      </c>
      <c r="G13" s="9">
        <v>3751.5</v>
      </c>
    </row>
    <row r="14" spans="1:7" ht="25.5" customHeight="1">
      <c r="A14" s="22" t="s">
        <v>30</v>
      </c>
      <c r="B14" s="12" t="s">
        <v>52</v>
      </c>
      <c r="C14" s="29">
        <v>216161.242</v>
      </c>
      <c r="D14" s="29">
        <v>266033.009</v>
      </c>
      <c r="E14" s="30">
        <v>258121.4</v>
      </c>
      <c r="F14" s="30">
        <v>270968.3</v>
      </c>
      <c r="G14" s="30">
        <v>290891.9</v>
      </c>
    </row>
    <row r="15" spans="1:7" ht="25.5">
      <c r="A15" s="22" t="s">
        <v>31</v>
      </c>
      <c r="B15" s="12" t="s">
        <v>24</v>
      </c>
      <c r="C15" s="32">
        <v>9678.946701</v>
      </c>
      <c r="D15" s="29">
        <v>9547.79</v>
      </c>
      <c r="E15" s="30">
        <v>13445</v>
      </c>
      <c r="F15" s="9">
        <f>9600+4554.6</f>
        <v>14154.6</v>
      </c>
      <c r="G15" s="9">
        <v>9650</v>
      </c>
    </row>
    <row r="16" spans="1:7" ht="12.75">
      <c r="A16" s="23"/>
      <c r="B16" s="14" t="s">
        <v>3</v>
      </c>
      <c r="C16" s="33">
        <f>SUM(C12:C15)</f>
        <v>253583.053011</v>
      </c>
      <c r="D16" s="33">
        <f>SUM(D12:D15)</f>
        <v>311187.999</v>
      </c>
      <c r="E16" s="18">
        <f>SUM(E12:E15)</f>
        <v>320294.9</v>
      </c>
      <c r="F16" s="18">
        <f>SUM(F12:F15)</f>
        <v>348471.89999999997</v>
      </c>
      <c r="G16" s="18">
        <f>SUM(G12:G15)</f>
        <v>378902.80000000005</v>
      </c>
    </row>
    <row r="17" spans="1:7" ht="12.75">
      <c r="A17" s="24" t="s">
        <v>32</v>
      </c>
      <c r="B17" s="10" t="s">
        <v>25</v>
      </c>
      <c r="C17" s="33">
        <f>C18+C19+C20+C21+C22+C23+C24+C25+C26+C27+C29+C28</f>
        <v>205076.37154</v>
      </c>
      <c r="D17" s="33">
        <f>D18+D19+D20+D21+D22+D23+D24+D25+D26+D27+D29+D28</f>
        <v>258798.92600000004</v>
      </c>
      <c r="E17" s="18">
        <f>E18+E19+E20+E21+E22+E23+E24+E25+E26+E27+E29+E28</f>
        <v>292343.39999999997</v>
      </c>
      <c r="F17" s="18">
        <f>F18+F19+F20+F21+F22+F23+F24+F25+F26+F27+F29+F28</f>
        <v>320774.00399999996</v>
      </c>
      <c r="G17" s="18">
        <f>G18+G19+G20+G21+G22+G23+G24+G25+G26+G27+G29+G28</f>
        <v>351460.44424000004</v>
      </c>
    </row>
    <row r="18" spans="1:7" ht="12.75">
      <c r="A18" s="23"/>
      <c r="B18" s="4" t="s">
        <v>26</v>
      </c>
      <c r="C18" s="29">
        <v>14711.27689</v>
      </c>
      <c r="D18" s="29">
        <v>18082.462</v>
      </c>
      <c r="E18" s="9">
        <f>23057.231-2000</f>
        <v>21057.231</v>
      </c>
      <c r="F18" s="9">
        <f>E18*1.06</f>
        <v>22320.66486</v>
      </c>
      <c r="G18" s="9">
        <f>F18*1.06</f>
        <v>23659.904751600003</v>
      </c>
    </row>
    <row r="19" spans="1:7" ht="12.75">
      <c r="A19" s="23"/>
      <c r="B19" s="3" t="s">
        <v>63</v>
      </c>
      <c r="C19" s="29"/>
      <c r="D19" s="29"/>
      <c r="E19" s="9">
        <v>0</v>
      </c>
      <c r="F19" s="9">
        <f aca="true" t="shared" si="0" ref="F19:G28">E19*1.06</f>
        <v>0</v>
      </c>
      <c r="G19" s="9">
        <f t="shared" si="0"/>
        <v>0</v>
      </c>
    </row>
    <row r="20" spans="1:7" ht="25.5">
      <c r="A20" s="23"/>
      <c r="B20" s="11" t="s">
        <v>53</v>
      </c>
      <c r="C20" s="29">
        <v>308</v>
      </c>
      <c r="D20" s="29">
        <v>423.5</v>
      </c>
      <c r="E20" s="9">
        <v>514</v>
      </c>
      <c r="F20" s="9">
        <f t="shared" si="0"/>
        <v>544.84</v>
      </c>
      <c r="G20" s="9">
        <f t="shared" si="0"/>
        <v>577.5304000000001</v>
      </c>
    </row>
    <row r="21" spans="1:7" ht="12.75">
      <c r="A21" s="23"/>
      <c r="B21" s="5" t="s">
        <v>9</v>
      </c>
      <c r="C21" s="29">
        <v>17501.15488</v>
      </c>
      <c r="D21" s="29">
        <v>23249.146</v>
      </c>
      <c r="E21" s="9">
        <v>27960.1</v>
      </c>
      <c r="F21" s="9">
        <f t="shared" si="0"/>
        <v>29637.706</v>
      </c>
      <c r="G21" s="9">
        <f t="shared" si="0"/>
        <v>31415.96836</v>
      </c>
    </row>
    <row r="22" spans="1:7" ht="12.75">
      <c r="A22" s="23"/>
      <c r="B22" s="5" t="s">
        <v>14</v>
      </c>
      <c r="C22" s="34">
        <v>0</v>
      </c>
      <c r="D22" s="29">
        <v>111.644</v>
      </c>
      <c r="E22" s="9">
        <v>3442</v>
      </c>
      <c r="F22" s="9">
        <f t="shared" si="0"/>
        <v>3648.52</v>
      </c>
      <c r="G22" s="9">
        <f t="shared" si="0"/>
        <v>3867.4312</v>
      </c>
    </row>
    <row r="23" spans="1:7" ht="12.75">
      <c r="A23" s="23"/>
      <c r="B23" s="3" t="s">
        <v>10</v>
      </c>
      <c r="C23" s="34">
        <v>0</v>
      </c>
      <c r="D23" s="29">
        <v>0</v>
      </c>
      <c r="E23" s="9">
        <v>0</v>
      </c>
      <c r="F23" s="9">
        <f t="shared" si="0"/>
        <v>0</v>
      </c>
      <c r="G23" s="9">
        <f t="shared" si="0"/>
        <v>0</v>
      </c>
    </row>
    <row r="24" spans="1:7" ht="12.75">
      <c r="A24" s="23"/>
      <c r="B24" s="2" t="s">
        <v>4</v>
      </c>
      <c r="C24" s="29">
        <v>98076.27593</v>
      </c>
      <c r="D24" s="29">
        <v>114641.1095</v>
      </c>
      <c r="E24" s="27">
        <f>151706.669-5000-12952</f>
        <v>133754.669</v>
      </c>
      <c r="F24" s="9">
        <f>E24*1.06+10890</f>
        <v>152669.94914</v>
      </c>
      <c r="G24" s="9">
        <f>F24*1.06+11440</f>
        <v>173270.1460884</v>
      </c>
    </row>
    <row r="25" spans="1:7" ht="24.75" customHeight="1">
      <c r="A25" s="23"/>
      <c r="B25" s="12" t="s">
        <v>12</v>
      </c>
      <c r="C25" s="29">
        <v>313.71154</v>
      </c>
      <c r="D25" s="29">
        <v>4366.279</v>
      </c>
      <c r="E25" s="9">
        <f>8790.9-1000</f>
        <v>7790.9</v>
      </c>
      <c r="F25" s="9">
        <f t="shared" si="0"/>
        <v>8258.354</v>
      </c>
      <c r="G25" s="9">
        <f t="shared" si="0"/>
        <v>8753.855239999999</v>
      </c>
    </row>
    <row r="26" spans="1:7" ht="14.25" customHeight="1">
      <c r="A26" s="23"/>
      <c r="B26" s="4" t="s">
        <v>11</v>
      </c>
      <c r="C26" s="29">
        <v>34123.91687</v>
      </c>
      <c r="D26" s="29">
        <v>28807.9265</v>
      </c>
      <c r="E26" s="27">
        <f>55770.7-7000</f>
        <v>48770.7</v>
      </c>
      <c r="F26" s="9">
        <f t="shared" si="0"/>
        <v>51696.942</v>
      </c>
      <c r="G26" s="9">
        <f t="shared" si="0"/>
        <v>54798.75852</v>
      </c>
    </row>
    <row r="27" spans="1:7" ht="12.75">
      <c r="A27" s="23"/>
      <c r="B27" s="2" t="s">
        <v>5</v>
      </c>
      <c r="C27" s="29">
        <v>1045.49425</v>
      </c>
      <c r="D27" s="29">
        <v>1563.562</v>
      </c>
      <c r="E27" s="9">
        <v>495.8</v>
      </c>
      <c r="F27" s="9">
        <f t="shared" si="0"/>
        <v>525.548</v>
      </c>
      <c r="G27" s="9">
        <f t="shared" si="0"/>
        <v>557.08088</v>
      </c>
    </row>
    <row r="28" spans="1:7" ht="12.75">
      <c r="A28" s="23"/>
      <c r="B28" s="2" t="s">
        <v>61</v>
      </c>
      <c r="C28" s="29">
        <v>38996.54118</v>
      </c>
      <c r="D28" s="29">
        <v>67553.297</v>
      </c>
      <c r="E28" s="9">
        <v>48558</v>
      </c>
      <c r="F28" s="9">
        <f t="shared" si="0"/>
        <v>51471.48</v>
      </c>
      <c r="G28" s="9">
        <f t="shared" si="0"/>
        <v>54559.768800000005</v>
      </c>
    </row>
    <row r="29" spans="1:7" ht="12.75">
      <c r="A29" s="23"/>
      <c r="B29" s="2" t="s">
        <v>55</v>
      </c>
      <c r="C29" s="35"/>
      <c r="D29" s="29"/>
      <c r="E29" s="9">
        <f>D29*1.09</f>
        <v>0</v>
      </c>
      <c r="F29" s="9">
        <f aca="true" t="shared" si="1" ref="F29:F39">E29*1.085</f>
        <v>0</v>
      </c>
      <c r="G29" s="9">
        <f aca="true" t="shared" si="2" ref="G29:G39">F29*1.075</f>
        <v>0</v>
      </c>
    </row>
    <row r="30" spans="1:7" ht="38.25">
      <c r="A30" s="22" t="s">
        <v>33</v>
      </c>
      <c r="B30" s="20" t="s">
        <v>27</v>
      </c>
      <c r="C30" s="29">
        <f>(C31+C36+C37+C38+C39)</f>
        <v>9240.56944</v>
      </c>
      <c r="D30" s="29">
        <f>D31+D36+D37+D38</f>
        <v>9908.402</v>
      </c>
      <c r="E30" s="9">
        <f>E31+E32+E33+E34+E35+E36+E37+E38+E39</f>
        <v>13445</v>
      </c>
      <c r="F30" s="9">
        <f>F31+F32+F33+F34+F35+F36+F37+F38+F39</f>
        <v>14155</v>
      </c>
      <c r="G30" s="9">
        <f>G31+G32+G33+G34+G35+G36+G37+G38+G39</f>
        <v>9650.275</v>
      </c>
    </row>
    <row r="31" spans="1:7" ht="12.75">
      <c r="A31" s="23"/>
      <c r="B31" s="4" t="s">
        <v>26</v>
      </c>
      <c r="C31" s="29">
        <v>157.10442</v>
      </c>
      <c r="D31" s="29">
        <v>64.929</v>
      </c>
      <c r="E31" s="9">
        <v>200</v>
      </c>
      <c r="F31" s="9">
        <f t="shared" si="1"/>
        <v>217</v>
      </c>
      <c r="G31" s="9">
        <f t="shared" si="2"/>
        <v>233.27499999999998</v>
      </c>
    </row>
    <row r="32" spans="1:7" ht="25.5">
      <c r="A32" s="23"/>
      <c r="B32" s="11" t="s">
        <v>53</v>
      </c>
      <c r="C32" s="35"/>
      <c r="D32" s="29" t="s">
        <v>54</v>
      </c>
      <c r="E32" s="9"/>
      <c r="F32" s="9">
        <f t="shared" si="1"/>
        <v>0</v>
      </c>
      <c r="G32" s="9">
        <f t="shared" si="2"/>
        <v>0</v>
      </c>
    </row>
    <row r="33" spans="1:7" ht="12.75">
      <c r="A33" s="23"/>
      <c r="B33" s="5" t="s">
        <v>9</v>
      </c>
      <c r="C33" s="35"/>
      <c r="D33" s="29"/>
      <c r="E33" s="9">
        <f>D33*1.09</f>
        <v>0</v>
      </c>
      <c r="F33" s="9">
        <f t="shared" si="1"/>
        <v>0</v>
      </c>
      <c r="G33" s="9">
        <f t="shared" si="2"/>
        <v>0</v>
      </c>
    </row>
    <row r="34" spans="1:7" ht="12.75">
      <c r="A34" s="23"/>
      <c r="B34" s="5" t="s">
        <v>14</v>
      </c>
      <c r="C34" s="35"/>
      <c r="D34" s="29"/>
      <c r="E34" s="9"/>
      <c r="F34" s="9">
        <f t="shared" si="1"/>
        <v>0</v>
      </c>
      <c r="G34" s="9">
        <f t="shared" si="2"/>
        <v>0</v>
      </c>
    </row>
    <row r="35" spans="1:7" ht="12.75">
      <c r="A35" s="23"/>
      <c r="B35" s="3" t="s">
        <v>10</v>
      </c>
      <c r="C35" s="35"/>
      <c r="D35" s="29"/>
      <c r="E35" s="9"/>
      <c r="F35" s="9">
        <f t="shared" si="1"/>
        <v>0</v>
      </c>
      <c r="G35" s="9">
        <f t="shared" si="2"/>
        <v>0</v>
      </c>
    </row>
    <row r="36" spans="1:7" ht="12.75">
      <c r="A36" s="23"/>
      <c r="B36" s="2" t="s">
        <v>4</v>
      </c>
      <c r="C36" s="29">
        <v>4934.04565</v>
      </c>
      <c r="D36" s="29">
        <v>5808.473</v>
      </c>
      <c r="E36" s="9">
        <f>7000+481</f>
        <v>7481</v>
      </c>
      <c r="F36" s="9">
        <f>4600+4555</f>
        <v>9155</v>
      </c>
      <c r="G36" s="9">
        <v>4650</v>
      </c>
    </row>
    <row r="37" spans="1:7" ht="25.5">
      <c r="A37" s="23"/>
      <c r="B37" s="12" t="s">
        <v>12</v>
      </c>
      <c r="C37" s="29">
        <v>56.5</v>
      </c>
      <c r="D37" s="29">
        <v>125</v>
      </c>
      <c r="E37" s="9">
        <v>250</v>
      </c>
      <c r="F37" s="9">
        <v>200</v>
      </c>
      <c r="G37" s="9">
        <v>200</v>
      </c>
    </row>
    <row r="38" spans="1:7" ht="12.75">
      <c r="A38" s="23"/>
      <c r="B38" s="4" t="s">
        <v>11</v>
      </c>
      <c r="C38" s="29">
        <v>4092.91937</v>
      </c>
      <c r="D38" s="29">
        <v>3910</v>
      </c>
      <c r="E38" s="9">
        <v>5514</v>
      </c>
      <c r="F38" s="9">
        <v>4583</v>
      </c>
      <c r="G38" s="9">
        <f>4800-233</f>
        <v>4567</v>
      </c>
    </row>
    <row r="39" spans="1:7" ht="12.75">
      <c r="A39" s="23"/>
      <c r="B39" s="2" t="s">
        <v>5</v>
      </c>
      <c r="C39" s="35"/>
      <c r="D39" s="29"/>
      <c r="E39" s="9"/>
      <c r="F39" s="9">
        <f t="shared" si="1"/>
        <v>0</v>
      </c>
      <c r="G39" s="9">
        <f t="shared" si="2"/>
        <v>0</v>
      </c>
    </row>
    <row r="40" spans="1:7" ht="12.75">
      <c r="A40" s="24" t="s">
        <v>34</v>
      </c>
      <c r="B40" s="21" t="s">
        <v>6</v>
      </c>
      <c r="C40" s="33">
        <f>C16-C17</f>
        <v>48506.68147100002</v>
      </c>
      <c r="D40" s="33">
        <f>D16-D17</f>
        <v>52389.072999999975</v>
      </c>
      <c r="E40" s="18">
        <f>E16-E17</f>
        <v>27951.50000000006</v>
      </c>
      <c r="F40" s="18">
        <f>F16-F17</f>
        <v>27697.896000000008</v>
      </c>
      <c r="G40" s="18">
        <f>G16-G17</f>
        <v>27442.355760000006</v>
      </c>
    </row>
    <row r="41" spans="1:7" ht="12.75">
      <c r="A41" s="24" t="s">
        <v>35</v>
      </c>
      <c r="B41" s="21" t="s">
        <v>36</v>
      </c>
      <c r="C41" s="33">
        <f>C42</f>
        <v>48520.39569</v>
      </c>
      <c r="D41" s="33">
        <f>D42</f>
        <v>55796.72104</v>
      </c>
      <c r="E41" s="26">
        <f>E42</f>
        <v>27952</v>
      </c>
      <c r="F41" s="26">
        <f>F42</f>
        <v>27697.425</v>
      </c>
      <c r="G41" s="26">
        <f>G42</f>
        <v>27442.854</v>
      </c>
    </row>
    <row r="42" spans="1:7" ht="12.75">
      <c r="A42" s="22" t="s">
        <v>39</v>
      </c>
      <c r="B42" s="12" t="s">
        <v>36</v>
      </c>
      <c r="C42" s="29">
        <v>48520.39569</v>
      </c>
      <c r="D42" s="29">
        <v>55796.72104</v>
      </c>
      <c r="E42" s="27">
        <f>E43+E44+E45</f>
        <v>27952</v>
      </c>
      <c r="F42" s="27">
        <f>F43+F44+F45</f>
        <v>27697.425</v>
      </c>
      <c r="G42" s="27">
        <f>G43+G44+G45</f>
        <v>27442.854</v>
      </c>
    </row>
    <row r="43" spans="1:7" ht="12.75">
      <c r="A43" s="22" t="s">
        <v>65</v>
      </c>
      <c r="B43" s="12" t="s">
        <v>37</v>
      </c>
      <c r="C43" s="29">
        <v>47064.4</v>
      </c>
      <c r="D43" s="29">
        <v>54123.09</v>
      </c>
      <c r="E43" s="9">
        <v>26152</v>
      </c>
      <c r="F43" s="9">
        <v>25747.425</v>
      </c>
      <c r="G43" s="9">
        <v>25442.854</v>
      </c>
    </row>
    <row r="44" spans="1:7" ht="25.5">
      <c r="A44" s="22" t="s">
        <v>66</v>
      </c>
      <c r="B44" s="12" t="s">
        <v>64</v>
      </c>
      <c r="C44" s="29">
        <v>1456</v>
      </c>
      <c r="D44" s="29">
        <v>1674</v>
      </c>
      <c r="E44" s="9">
        <v>1800</v>
      </c>
      <c r="F44" s="9">
        <v>1950</v>
      </c>
      <c r="G44" s="9">
        <v>2000</v>
      </c>
    </row>
    <row r="45" spans="1:7" ht="38.25">
      <c r="A45" s="22" t="s">
        <v>67</v>
      </c>
      <c r="B45" s="12" t="s">
        <v>38</v>
      </c>
      <c r="C45" s="29"/>
      <c r="D45" s="29"/>
      <c r="E45" s="9"/>
      <c r="F45" s="9"/>
      <c r="G45" s="9"/>
    </row>
    <row r="46" spans="1:7" ht="12.75">
      <c r="A46" s="24" t="s">
        <v>40</v>
      </c>
      <c r="B46" s="21" t="s">
        <v>8</v>
      </c>
      <c r="C46" s="29">
        <f>C16-C17-C41</f>
        <v>-13.714218999979494</v>
      </c>
      <c r="D46" s="29">
        <f>D16-D17-D41</f>
        <v>-3407.648040000022</v>
      </c>
      <c r="E46" s="9">
        <f>E16-E17-E41</f>
        <v>-0.49999999994179234</v>
      </c>
      <c r="F46" s="9">
        <f>F16-F17-F41</f>
        <v>0.47100000000864384</v>
      </c>
      <c r="G46" s="9">
        <f>G16-G17-G41</f>
        <v>-0.49823999999352964</v>
      </c>
    </row>
    <row r="47" spans="1:7" ht="12.75">
      <c r="A47" s="24" t="s">
        <v>41</v>
      </c>
      <c r="B47" s="21" t="s">
        <v>16</v>
      </c>
      <c r="C47" s="29">
        <f>C48+C49+C50+C51+C52+C53+C54</f>
        <v>13.714220000000012</v>
      </c>
      <c r="D47" s="29">
        <f>D48+D49+D50+D51+D52+D53+D54</f>
        <v>3407.648</v>
      </c>
      <c r="E47" s="9">
        <f>E48+E49+E50+E51+E52+E53+E54</f>
        <v>0.49999999994179234</v>
      </c>
      <c r="F47" s="9">
        <f>F48+F49+F50+F51+F52+F53+F54</f>
        <v>-0.47100000000864384</v>
      </c>
      <c r="G47" s="9">
        <f>G48+G49+G50+G51+G52+G53+G54</f>
        <v>0.49823999999352964</v>
      </c>
    </row>
    <row r="48" spans="1:7" ht="25.5">
      <c r="A48" s="22" t="s">
        <v>42</v>
      </c>
      <c r="B48" s="12" t="s">
        <v>17</v>
      </c>
      <c r="C48" s="29"/>
      <c r="D48" s="29"/>
      <c r="E48" s="19"/>
      <c r="F48" s="19"/>
      <c r="G48" s="19"/>
    </row>
    <row r="49" spans="1:7" ht="25.5" customHeight="1">
      <c r="A49" s="22" t="s">
        <v>43</v>
      </c>
      <c r="B49" s="12" t="s">
        <v>18</v>
      </c>
      <c r="C49" s="29"/>
      <c r="D49" s="29"/>
      <c r="E49" s="19"/>
      <c r="F49" s="19"/>
      <c r="G49" s="19"/>
    </row>
    <row r="50" spans="1:7" ht="14.25" customHeight="1">
      <c r="A50" s="22" t="s">
        <v>44</v>
      </c>
      <c r="B50" s="12" t="s">
        <v>19</v>
      </c>
      <c r="C50" s="29"/>
      <c r="D50" s="29"/>
      <c r="E50" s="19"/>
      <c r="F50" s="19"/>
      <c r="G50" s="19"/>
    </row>
    <row r="51" spans="1:7" ht="27" customHeight="1">
      <c r="A51" s="22" t="s">
        <v>45</v>
      </c>
      <c r="B51" s="12" t="s">
        <v>20</v>
      </c>
      <c r="C51" s="29"/>
      <c r="D51" s="29"/>
      <c r="E51" s="19"/>
      <c r="F51" s="19"/>
      <c r="G51" s="19"/>
    </row>
    <row r="52" spans="1:7" ht="38.25" customHeight="1">
      <c r="A52" s="22" t="s">
        <v>46</v>
      </c>
      <c r="B52" s="12" t="s">
        <v>21</v>
      </c>
      <c r="C52" s="29">
        <v>-264.33682</v>
      </c>
      <c r="D52" s="29">
        <v>3407.648</v>
      </c>
      <c r="E52" s="9">
        <f>E46*(-1)</f>
        <v>0.49999999994179234</v>
      </c>
      <c r="F52" s="9">
        <f>F46*(-1)</f>
        <v>-0.47100000000864384</v>
      </c>
      <c r="G52" s="9">
        <f>G46*(-1)</f>
        <v>0.49823999999352964</v>
      </c>
    </row>
    <row r="53" spans="1:7" ht="27" customHeight="1">
      <c r="A53" s="22" t="s">
        <v>56</v>
      </c>
      <c r="B53" s="12" t="s">
        <v>58</v>
      </c>
      <c r="C53" s="29"/>
      <c r="D53" s="29"/>
      <c r="E53" s="36"/>
      <c r="F53" s="36"/>
      <c r="G53" s="36"/>
    </row>
    <row r="54" spans="1:7" ht="25.5" customHeight="1">
      <c r="A54" s="22" t="s">
        <v>57</v>
      </c>
      <c r="B54" s="12" t="s">
        <v>59</v>
      </c>
      <c r="C54" s="29">
        <v>278.05104</v>
      </c>
      <c r="D54" s="29"/>
      <c r="E54" s="36"/>
      <c r="F54" s="36"/>
      <c r="G54" s="36"/>
    </row>
    <row r="55" spans="1:7" ht="25.5">
      <c r="A55" s="24" t="s">
        <v>47</v>
      </c>
      <c r="B55" s="21" t="s">
        <v>22</v>
      </c>
      <c r="C55" s="29">
        <f>C56</f>
        <v>90.609</v>
      </c>
      <c r="D55" s="29">
        <f>D56</f>
        <v>90.60887</v>
      </c>
      <c r="E55" s="9">
        <f>E56</f>
        <v>91</v>
      </c>
      <c r="F55" s="9">
        <f>F56</f>
        <v>6</v>
      </c>
      <c r="G55" s="9">
        <f>G56</f>
        <v>6</v>
      </c>
    </row>
    <row r="56" spans="1:7" ht="27" customHeight="1">
      <c r="A56" s="22" t="s">
        <v>48</v>
      </c>
      <c r="B56" s="12" t="s">
        <v>50</v>
      </c>
      <c r="C56" s="29">
        <v>90.609</v>
      </c>
      <c r="D56" s="29">
        <v>90.60887</v>
      </c>
      <c r="E56" s="9">
        <v>91</v>
      </c>
      <c r="F56" s="9">
        <v>6</v>
      </c>
      <c r="G56" s="9">
        <v>6</v>
      </c>
    </row>
    <row r="57" spans="1:7" ht="25.5">
      <c r="A57" s="22" t="s">
        <v>49</v>
      </c>
      <c r="B57" s="12" t="s">
        <v>23</v>
      </c>
      <c r="C57" s="37"/>
      <c r="D57" s="37"/>
      <c r="E57" s="38"/>
      <c r="F57" s="38"/>
      <c r="G57" s="38"/>
    </row>
  </sheetData>
  <sheetProtection/>
  <mergeCells count="5">
    <mergeCell ref="B2:G2"/>
    <mergeCell ref="D4:G4"/>
    <mergeCell ref="A6:G6"/>
    <mergeCell ref="A7:G7"/>
    <mergeCell ref="B3:G3"/>
  </mergeCells>
  <printOptions/>
  <pageMargins left="0.75" right="0.75" top="1" bottom="1" header="0.5" footer="0.5"/>
  <pageSetup horizontalDpi="600" verticalDpi="600" orientation="portrait" scale="9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Урмарском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okp1</dc:creator>
  <cp:keywords/>
  <dc:description/>
  <cp:lastModifiedBy>Васильева И.Н.</cp:lastModifiedBy>
  <cp:lastPrinted>2010-03-26T05:51:37Z</cp:lastPrinted>
  <dcterms:created xsi:type="dcterms:W3CDTF">2004-10-20T07:21:29Z</dcterms:created>
  <dcterms:modified xsi:type="dcterms:W3CDTF">2010-03-26T06:17:12Z</dcterms:modified>
  <cp:category/>
  <cp:version/>
  <cp:contentType/>
  <cp:contentStatus/>
</cp:coreProperties>
</file>