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720" windowHeight="4770" activeTab="0"/>
  </bookViews>
  <sheets>
    <sheet name="Главный  с уч. МФ" sheetId="1" r:id="rId1"/>
  </sheets>
  <definedNames>
    <definedName name="_xlnm.Print_Area" localSheetId="0">'Главный  с уч. МФ'!$A$1:$G$58</definedName>
  </definedNames>
  <calcPr fullCalcOnLoad="1"/>
</workbook>
</file>

<file path=xl/sharedStrings.xml><?xml version="1.0" encoding="utf-8"?>
<sst xmlns="http://schemas.openxmlformats.org/spreadsheetml/2006/main" count="88" uniqueCount="78">
  <si>
    <t>Налоговые доходы</t>
  </si>
  <si>
    <t>Неналоговые доходы</t>
  </si>
  <si>
    <t>Итого доходов</t>
  </si>
  <si>
    <t>Образование</t>
  </si>
  <si>
    <t>Социальная политика</t>
  </si>
  <si>
    <t>Текущий баланс</t>
  </si>
  <si>
    <t xml:space="preserve"> Показатели</t>
  </si>
  <si>
    <t>Профицит (+), дефицит (-)</t>
  </si>
  <si>
    <t>Национальная экономика</t>
  </si>
  <si>
    <t xml:space="preserve">Охрана окружающей  среды </t>
  </si>
  <si>
    <t>Здравоохранение и спорт</t>
  </si>
  <si>
    <t>Культура,  кинематография, средства массовой информации</t>
  </si>
  <si>
    <t>(тыс. руб.)</t>
  </si>
  <si>
    <t>Жилищно-коммунальное хозяйство</t>
  </si>
  <si>
    <t>Приложение 1</t>
  </si>
  <si>
    <t>Источники финансирования дефицита бюджета</t>
  </si>
  <si>
    <t xml:space="preserve">Муниципальные  займы, осуществляемые путем выпуска ценных бумаг </t>
  </si>
  <si>
    <t>Бюджетные кредиты, полученные от бюджетов других уровней бюджетной системы Российской Федерации</t>
  </si>
  <si>
    <t>Кредиты, полученные от кредитных организаций</t>
  </si>
  <si>
    <t xml:space="preserve">Поступления от продажи имущества, находящегося в муниципальной собственности Урмарского района </t>
  </si>
  <si>
    <t xml:space="preserve">Изменение остатков средств на счетах по учету средств районного бюджета Урмарского района Чувашской Республики </t>
  </si>
  <si>
    <t>Муниципальный долг Урмарского района Чувашской Республики</t>
  </si>
  <si>
    <t>В том числе объем выданных поручительств на конец года</t>
  </si>
  <si>
    <t>Доходы от предпринимательской и иной приносящей доход деятельности</t>
  </si>
  <si>
    <t>Общегосударственные расходы</t>
  </si>
  <si>
    <t>В т.ч. текущие расходы за счет доходов от предпринимательской и иной приносящей доход деятельности</t>
  </si>
  <si>
    <t>1.1</t>
  </si>
  <si>
    <t>1.2</t>
  </si>
  <si>
    <t>1.3</t>
  </si>
  <si>
    <t>1.4</t>
  </si>
  <si>
    <t>2.</t>
  </si>
  <si>
    <t>2.1</t>
  </si>
  <si>
    <t>3.</t>
  </si>
  <si>
    <t>4.</t>
  </si>
  <si>
    <t xml:space="preserve">Капитальные расходы </t>
  </si>
  <si>
    <t>Капитальное строительство</t>
  </si>
  <si>
    <t>Капитальные расходы за счет доходов от предпринимательской и иной приносящей доход деятельности</t>
  </si>
  <si>
    <t>4.1</t>
  </si>
  <si>
    <t>5.</t>
  </si>
  <si>
    <t>6.</t>
  </si>
  <si>
    <t>6.1</t>
  </si>
  <si>
    <t>6.2</t>
  </si>
  <si>
    <t>6.3</t>
  </si>
  <si>
    <t>6.4</t>
  </si>
  <si>
    <t>6.5</t>
  </si>
  <si>
    <t>7.</t>
  </si>
  <si>
    <t>7.1</t>
  </si>
  <si>
    <t>7.1.1</t>
  </si>
  <si>
    <t>Исходящий баланс общего долга (в том числе внешний долг по текущему курсу)</t>
  </si>
  <si>
    <t>1.</t>
  </si>
  <si>
    <t>Безвозмездные поступления от других  бюджетов бюджетной системы Российской Федерации</t>
  </si>
  <si>
    <t>Национальная безопасность и  правоохранительная деятельность</t>
  </si>
  <si>
    <t xml:space="preserve"> </t>
  </si>
  <si>
    <t xml:space="preserve">Прочие расходы </t>
  </si>
  <si>
    <t>6.6</t>
  </si>
  <si>
    <t>6.7</t>
  </si>
  <si>
    <t>Прочие источники внутреннего финансирования дефицитов бюджетов</t>
  </si>
  <si>
    <t>Земельные участки, находящиеся в государственной и муниципальной собственности</t>
  </si>
  <si>
    <t>Межбюджетные трансферты</t>
  </si>
  <si>
    <t>Национальная оборона</t>
  </si>
  <si>
    <t>Приобретение и  модернизация оборудования и предметов длительного пользования</t>
  </si>
  <si>
    <t>4.1.1.</t>
  </si>
  <si>
    <t>4.1.2.</t>
  </si>
  <si>
    <t>4.1.3.</t>
  </si>
  <si>
    <t>2010   прогноз</t>
  </si>
  <si>
    <t>Код ПФП</t>
  </si>
  <si>
    <t xml:space="preserve">     к постановлению Главы  </t>
  </si>
  <si>
    <t>Урмарского района</t>
  </si>
  <si>
    <t>на 2010-2012 годы</t>
  </si>
  <si>
    <t>2008 отчет</t>
  </si>
  <si>
    <t>2009 оценка</t>
  </si>
  <si>
    <t>2011   прогноз</t>
  </si>
  <si>
    <t>2012         прогноз</t>
  </si>
  <si>
    <t>в том числе:</t>
  </si>
  <si>
    <t>Расходы, всего</t>
  </si>
  <si>
    <t>Доходы, всего</t>
  </si>
  <si>
    <t xml:space="preserve">                       Среднесрочный финансовый план Урмарского района ЧР</t>
  </si>
  <si>
    <t xml:space="preserve">        № 885  от 08.12.2009 г.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</si>
</sst>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</numFmts>
  <fonts count="45">
    <font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MS Sans Serif"/>
      <family val="2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MS Sans Serif"/>
      <family val="2"/>
    </font>
    <font>
      <sz val="10"/>
      <color indexed="12"/>
      <name val="MS Sans Serif"/>
      <family val="2"/>
    </font>
    <font>
      <sz val="10"/>
      <name val="Arial"/>
      <family val="2"/>
    </font>
    <font>
      <sz val="10"/>
      <color indexed="48"/>
      <name val="MS Sans Serif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1" fontId="0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justify" vertical="top" wrapText="1"/>
      <protection/>
    </xf>
    <xf numFmtId="1" fontId="0" fillId="0" borderId="10" xfId="0" applyNumberFormat="1" applyFont="1" applyFill="1" applyBorder="1" applyAlignment="1" applyProtection="1">
      <alignment horizontal="center" vertical="top"/>
      <protection/>
    </xf>
    <xf numFmtId="1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49" fontId="0" fillId="0" borderId="10" xfId="0" applyNumberForma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justify" vertical="top" wrapText="1"/>
      <protection/>
    </xf>
    <xf numFmtId="49" fontId="0" fillId="0" borderId="10" xfId="0" applyNumberFormat="1" applyFont="1" applyFill="1" applyBorder="1" applyAlignment="1" applyProtection="1">
      <alignment horizontal="right" vertical="top"/>
      <protection/>
    </xf>
    <xf numFmtId="1" fontId="3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justify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1" fontId="3" fillId="0" borderId="10" xfId="0" applyNumberFormat="1" applyFont="1" applyFill="1" applyBorder="1" applyAlignment="1" applyProtection="1">
      <alignment horizontal="center" vertical="top"/>
      <protection/>
    </xf>
    <xf numFmtId="1" fontId="0" fillId="0" borderId="10" xfId="0" applyNumberFormat="1" applyFont="1" applyFill="1" applyBorder="1" applyAlignment="1" applyProtection="1">
      <alignment horizontal="center" vertical="top"/>
      <protection/>
    </xf>
    <xf numFmtId="1" fontId="0" fillId="0" borderId="10" xfId="0" applyNumberFormat="1" applyFont="1" applyFill="1" applyBorder="1" applyAlignment="1" applyProtection="1">
      <alignment vertical="top"/>
      <protection/>
    </xf>
    <xf numFmtId="1" fontId="7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1" fontId="1" fillId="0" borderId="0" xfId="0" applyNumberFormat="1" applyFont="1" applyFill="1" applyBorder="1" applyAlignment="1" applyProtection="1">
      <alignment vertical="top"/>
      <protection/>
    </xf>
    <xf numFmtId="1" fontId="0" fillId="0" borderId="12" xfId="0" applyNumberFormat="1" applyFont="1" applyFill="1" applyBorder="1" applyAlignment="1" applyProtection="1">
      <alignment horizontal="center" vertical="top"/>
      <protection/>
    </xf>
    <xf numFmtId="1" fontId="0" fillId="0" borderId="13" xfId="0" applyNumberFormat="1" applyFont="1" applyFill="1" applyBorder="1" applyAlignment="1" applyProtection="1">
      <alignment horizontal="center" vertical="top"/>
      <protection/>
    </xf>
    <xf numFmtId="1" fontId="9" fillId="0" borderId="10" xfId="0" applyNumberFormat="1" applyFont="1" applyFill="1" applyBorder="1" applyAlignment="1" applyProtection="1">
      <alignment horizontal="center" vertical="top"/>
      <protection/>
    </xf>
    <xf numFmtId="1" fontId="7" fillId="0" borderId="10" xfId="0" applyNumberFormat="1" applyFont="1" applyFill="1" applyBorder="1" applyAlignment="1" applyProtection="1">
      <alignment horizontal="center" vertical="top"/>
      <protection/>
    </xf>
    <xf numFmtId="1" fontId="1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10.57421875" defaultRowHeight="12.75"/>
  <cols>
    <col min="1" max="1" width="4.8515625" style="0" customWidth="1"/>
    <col min="2" max="2" width="45.7109375" style="0" customWidth="1"/>
    <col min="3" max="3" width="8.421875" style="0" customWidth="1"/>
    <col min="4" max="4" width="8.7109375" style="0" customWidth="1"/>
    <col min="5" max="5" width="7.8515625" style="7" customWidth="1"/>
    <col min="6" max="6" width="7.140625" style="0" customWidth="1"/>
    <col min="7" max="7" width="8.00390625" style="0" customWidth="1"/>
  </cols>
  <sheetData>
    <row r="1" spans="2:6" ht="12.75">
      <c r="B1" s="31"/>
      <c r="E1" s="32"/>
      <c r="F1" s="32" t="s">
        <v>14</v>
      </c>
    </row>
    <row r="2" spans="2:7" ht="12.75">
      <c r="B2" s="39" t="s">
        <v>66</v>
      </c>
      <c r="C2" s="40"/>
      <c r="D2" s="40"/>
      <c r="E2" s="40"/>
      <c r="F2" s="40"/>
      <c r="G2" s="40"/>
    </row>
    <row r="3" spans="2:7" ht="12.75">
      <c r="B3" s="39" t="s">
        <v>67</v>
      </c>
      <c r="C3" s="40"/>
      <c r="D3" s="40"/>
      <c r="E3" s="40"/>
      <c r="F3" s="40"/>
      <c r="G3" s="40"/>
    </row>
    <row r="4" spans="2:7" ht="12.75">
      <c r="B4" s="33"/>
      <c r="D4" s="45" t="s">
        <v>77</v>
      </c>
      <c r="E4" s="40"/>
      <c r="F4" s="40"/>
      <c r="G4" s="40"/>
    </row>
    <row r="5" spans="2:5" ht="12.75">
      <c r="B5" s="31"/>
      <c r="E5"/>
    </row>
    <row r="6" spans="1:7" ht="15.75">
      <c r="A6" s="41" t="s">
        <v>76</v>
      </c>
      <c r="B6" s="42"/>
      <c r="C6" s="42"/>
      <c r="D6" s="42"/>
      <c r="E6" s="42"/>
      <c r="F6" s="42"/>
      <c r="G6" s="42"/>
    </row>
    <row r="7" spans="1:7" ht="15.75">
      <c r="A7" s="43" t="s">
        <v>68</v>
      </c>
      <c r="B7" s="44"/>
      <c r="C7" s="44"/>
      <c r="D7" s="44"/>
      <c r="E7" s="44"/>
      <c r="F7" s="44"/>
      <c r="G7" s="44"/>
    </row>
    <row r="8" spans="5:7" ht="12.75">
      <c r="E8"/>
      <c r="G8" s="8" t="s">
        <v>12</v>
      </c>
    </row>
    <row r="9" spans="1:7" ht="27.75" customHeight="1">
      <c r="A9" s="9" t="s">
        <v>65</v>
      </c>
      <c r="B9" s="10" t="s">
        <v>6</v>
      </c>
      <c r="C9" s="11" t="s">
        <v>69</v>
      </c>
      <c r="D9" s="12" t="s">
        <v>70</v>
      </c>
      <c r="E9" s="12" t="s">
        <v>64</v>
      </c>
      <c r="F9" s="12" t="s">
        <v>71</v>
      </c>
      <c r="G9" s="12" t="s">
        <v>72</v>
      </c>
    </row>
    <row r="10" spans="1:7" ht="12.75">
      <c r="A10" s="6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</row>
    <row r="11" spans="1:7" ht="12.75">
      <c r="A11" s="14" t="s">
        <v>49</v>
      </c>
      <c r="B11" s="15" t="s">
        <v>75</v>
      </c>
      <c r="C11" s="4">
        <f>C17</f>
        <v>315389.20542</v>
      </c>
      <c r="D11" s="4">
        <f>D17</f>
        <v>325517.12215999997</v>
      </c>
      <c r="E11" s="2">
        <f>E17</f>
        <v>253381.64100000003</v>
      </c>
      <c r="F11" s="2">
        <f>F17</f>
        <v>282520.52971499995</v>
      </c>
      <c r="G11" s="2">
        <f>G17</f>
        <v>312185.185335075</v>
      </c>
    </row>
    <row r="12" spans="1:7" ht="12.75">
      <c r="A12" s="14"/>
      <c r="B12" s="15" t="s">
        <v>73</v>
      </c>
      <c r="C12" s="4"/>
      <c r="D12" s="4"/>
      <c r="E12" s="2"/>
      <c r="F12" s="2"/>
      <c r="G12" s="2"/>
    </row>
    <row r="13" spans="1:7" ht="12.75">
      <c r="A13" s="16" t="s">
        <v>26</v>
      </c>
      <c r="B13" s="17" t="s">
        <v>0</v>
      </c>
      <c r="C13" s="4">
        <v>34819.19685</v>
      </c>
      <c r="D13" s="4">
        <v>36993.7</v>
      </c>
      <c r="E13" s="2">
        <v>37120.8</v>
      </c>
      <c r="F13" s="2">
        <f>E13*1.115</f>
        <v>41389.692</v>
      </c>
      <c r="G13" s="2">
        <f>F13*1.105</f>
        <v>45735.60966</v>
      </c>
    </row>
    <row r="14" spans="1:7" ht="12.75">
      <c r="A14" s="16" t="s">
        <v>27</v>
      </c>
      <c r="B14" s="17" t="s">
        <v>1</v>
      </c>
      <c r="C14" s="4">
        <v>4436.78084</v>
      </c>
      <c r="D14" s="4">
        <v>4039</v>
      </c>
      <c r="E14" s="2">
        <v>4265</v>
      </c>
      <c r="F14" s="2">
        <f>E14*1.115</f>
        <v>4755.475</v>
      </c>
      <c r="G14" s="2">
        <f>F14*1.105</f>
        <v>5254.799875000001</v>
      </c>
    </row>
    <row r="15" spans="1:7" ht="25.5" customHeight="1">
      <c r="A15" s="16" t="s">
        <v>28</v>
      </c>
      <c r="B15" s="18" t="s">
        <v>50</v>
      </c>
      <c r="C15" s="4">
        <v>263433.18148</v>
      </c>
      <c r="D15" s="4">
        <v>269994.0106</v>
      </c>
      <c r="E15" s="5">
        <v>200228.6</v>
      </c>
      <c r="F15" s="2">
        <f>E15*1.115</f>
        <v>223254.889</v>
      </c>
      <c r="G15" s="2">
        <f>F15*1.105</f>
        <v>246696.65234499998</v>
      </c>
    </row>
    <row r="16" spans="1:7" ht="25.5">
      <c r="A16" s="16" t="s">
        <v>29</v>
      </c>
      <c r="B16" s="18" t="s">
        <v>23</v>
      </c>
      <c r="C16" s="34">
        <v>12700.04625</v>
      </c>
      <c r="D16" s="4">
        <v>14490.41156</v>
      </c>
      <c r="E16" s="5">
        <v>11767.241</v>
      </c>
      <c r="F16" s="2">
        <f>E16*1.115</f>
        <v>13120.473715</v>
      </c>
      <c r="G16" s="2">
        <f>F16*1.105</f>
        <v>14498.123455075</v>
      </c>
    </row>
    <row r="17" spans="1:7" ht="12.75">
      <c r="A17" s="19"/>
      <c r="B17" s="1" t="s">
        <v>2</v>
      </c>
      <c r="C17" s="20">
        <f>SUM(C13:C16)</f>
        <v>315389.20542</v>
      </c>
      <c r="D17" s="20">
        <f>SUM(D13:D16)</f>
        <v>325517.12215999997</v>
      </c>
      <c r="E17" s="20">
        <f>SUM(E13:E16)</f>
        <v>253381.64100000003</v>
      </c>
      <c r="F17" s="20">
        <f>SUM(F13:F16)</f>
        <v>282520.52971499995</v>
      </c>
      <c r="G17" s="20">
        <f>SUM(G13:G16)</f>
        <v>312185.185335075</v>
      </c>
    </row>
    <row r="18" spans="1:7" ht="12.75">
      <c r="A18" s="21" t="s">
        <v>30</v>
      </c>
      <c r="B18" s="15" t="s">
        <v>74</v>
      </c>
      <c r="C18" s="20">
        <f>C19+C20+C21+C22+C23+C24+C25+C26+C27+C28+C30+C29</f>
        <v>260801.74478</v>
      </c>
      <c r="D18" s="20">
        <f>D19+D20+D21+D22+D23+D24+D25+D26+D27+D28+D30+D29</f>
        <v>320348.98578</v>
      </c>
      <c r="E18" s="20">
        <f>E19+E20+E21+E22+E23+E24+E25+E26+E27+E28+E30+E29</f>
        <v>250231.7412</v>
      </c>
      <c r="F18" s="20">
        <f>F19+F20+F21+F22+F23+F24+F25+F26+F27+F28+F30+F29</f>
        <v>279008.39143799996</v>
      </c>
      <c r="G18" s="20">
        <f>G19+G20+G21+G22+G23+G24+G25+G26+G27+G28+G30+G29</f>
        <v>308304.27253898996</v>
      </c>
    </row>
    <row r="19" spans="1:7" ht="12.75">
      <c r="A19" s="19"/>
      <c r="B19" s="22" t="s">
        <v>24</v>
      </c>
      <c r="C19" s="4">
        <v>18087.86965</v>
      </c>
      <c r="D19" s="4">
        <v>19235.93581</v>
      </c>
      <c r="E19" s="2">
        <f>16320.589-80</f>
        <v>16240.589</v>
      </c>
      <c r="F19" s="2">
        <f>E19*1.115</f>
        <v>18108.256735</v>
      </c>
      <c r="G19" s="2">
        <f>F19*1.105</f>
        <v>20009.623692175</v>
      </c>
    </row>
    <row r="20" spans="1:7" ht="12.75">
      <c r="A20" s="19"/>
      <c r="B20" s="23" t="s">
        <v>59</v>
      </c>
      <c r="C20" s="4"/>
      <c r="D20" s="4"/>
      <c r="E20" s="2"/>
      <c r="F20" s="2"/>
      <c r="G20" s="2">
        <f aca="true" t="shared" si="0" ref="G20:G29">F20*1.105</f>
        <v>0</v>
      </c>
    </row>
    <row r="21" spans="1:7" ht="25.5">
      <c r="A21" s="19"/>
      <c r="B21" s="24" t="s">
        <v>51</v>
      </c>
      <c r="C21" s="4">
        <v>423.499</v>
      </c>
      <c r="D21" s="4">
        <v>389</v>
      </c>
      <c r="E21" s="2">
        <f>603.1-200</f>
        <v>403.1</v>
      </c>
      <c r="F21" s="2">
        <f aca="true" t="shared" si="1" ref="F21:F29">E21*1.115</f>
        <v>449.4565</v>
      </c>
      <c r="G21" s="2">
        <f t="shared" si="0"/>
        <v>496.6494325</v>
      </c>
    </row>
    <row r="22" spans="1:7" ht="12.75">
      <c r="A22" s="19"/>
      <c r="B22" s="25" t="s">
        <v>8</v>
      </c>
      <c r="C22" s="4">
        <v>22175.40841</v>
      </c>
      <c r="D22" s="4">
        <v>18346.6</v>
      </c>
      <c r="E22" s="2">
        <v>19205.2</v>
      </c>
      <c r="F22" s="2">
        <f t="shared" si="1"/>
        <v>21413.798</v>
      </c>
      <c r="G22" s="2">
        <f t="shared" si="0"/>
        <v>23662.246789999997</v>
      </c>
    </row>
    <row r="23" spans="1:7" ht="12.75">
      <c r="A23" s="19"/>
      <c r="B23" s="25" t="s">
        <v>13</v>
      </c>
      <c r="C23" s="35">
        <v>85.12016</v>
      </c>
      <c r="D23" s="4">
        <v>26501.767</v>
      </c>
      <c r="E23" s="2">
        <v>0</v>
      </c>
      <c r="F23" s="2">
        <f t="shared" si="1"/>
        <v>0</v>
      </c>
      <c r="G23" s="2">
        <f t="shared" si="0"/>
        <v>0</v>
      </c>
    </row>
    <row r="24" spans="1:7" ht="12.75">
      <c r="A24" s="19"/>
      <c r="B24" s="23" t="s">
        <v>9</v>
      </c>
      <c r="C24" s="35">
        <v>0</v>
      </c>
      <c r="D24" s="4">
        <v>0</v>
      </c>
      <c r="E24" s="2">
        <v>0</v>
      </c>
      <c r="F24" s="2">
        <f t="shared" si="1"/>
        <v>0</v>
      </c>
      <c r="G24" s="2">
        <f t="shared" si="0"/>
        <v>0</v>
      </c>
    </row>
    <row r="25" spans="1:7" ht="12.75">
      <c r="A25" s="19"/>
      <c r="B25" s="17" t="s">
        <v>3</v>
      </c>
      <c r="C25" s="4">
        <v>117977.31147</v>
      </c>
      <c r="D25" s="4">
        <v>147628.81269</v>
      </c>
      <c r="E25" s="4">
        <f>128298.389-1000</f>
        <v>127298.389</v>
      </c>
      <c r="F25" s="2">
        <f t="shared" si="1"/>
        <v>141937.703735</v>
      </c>
      <c r="G25" s="2">
        <f t="shared" si="0"/>
        <v>156841.16262717498</v>
      </c>
    </row>
    <row r="26" spans="1:7" ht="24.75" customHeight="1">
      <c r="A26" s="19"/>
      <c r="B26" s="18" t="s">
        <v>11</v>
      </c>
      <c r="C26" s="4">
        <v>4450.82936</v>
      </c>
      <c r="D26" s="4">
        <v>8368.87969</v>
      </c>
      <c r="E26" s="2">
        <f>5506.8</f>
        <v>5506.8</v>
      </c>
      <c r="F26" s="2">
        <f t="shared" si="1"/>
        <v>6140.082</v>
      </c>
      <c r="G26" s="2">
        <f t="shared" si="0"/>
        <v>6784.79061</v>
      </c>
    </row>
    <row r="27" spans="1:7" ht="14.25" customHeight="1">
      <c r="A27" s="19"/>
      <c r="B27" s="22" t="s">
        <v>10</v>
      </c>
      <c r="C27" s="4">
        <v>29803.11063</v>
      </c>
      <c r="D27" s="4">
        <v>47184.9828</v>
      </c>
      <c r="E27" s="4">
        <f>45563.9692+580</f>
        <v>46143.9692</v>
      </c>
      <c r="F27" s="2">
        <f t="shared" si="1"/>
        <v>51450.525658</v>
      </c>
      <c r="G27" s="2">
        <f t="shared" si="0"/>
        <v>56852.830852089995</v>
      </c>
    </row>
    <row r="28" spans="1:7" ht="12.75">
      <c r="A28" s="19"/>
      <c r="B28" s="17" t="s">
        <v>4</v>
      </c>
      <c r="C28" s="4">
        <v>1507.9915</v>
      </c>
      <c r="D28" s="4">
        <v>2133.44799</v>
      </c>
      <c r="E28" s="2">
        <v>1984.6</v>
      </c>
      <c r="F28" s="2">
        <f t="shared" si="1"/>
        <v>2212.8289999999997</v>
      </c>
      <c r="G28" s="2">
        <f t="shared" si="0"/>
        <v>2445.1760449999997</v>
      </c>
    </row>
    <row r="29" spans="1:7" ht="12.75">
      <c r="A29" s="19"/>
      <c r="B29" s="17" t="s">
        <v>58</v>
      </c>
      <c r="C29" s="4">
        <v>66290.6046</v>
      </c>
      <c r="D29" s="4">
        <v>50559.5598</v>
      </c>
      <c r="E29" s="2">
        <v>33449.094</v>
      </c>
      <c r="F29" s="2">
        <f t="shared" si="1"/>
        <v>37295.73981</v>
      </c>
      <c r="G29" s="2">
        <f t="shared" si="0"/>
        <v>41211.79249005</v>
      </c>
    </row>
    <row r="30" spans="1:7" ht="12.75">
      <c r="A30" s="19"/>
      <c r="B30" s="17" t="s">
        <v>53</v>
      </c>
      <c r="C30" s="36"/>
      <c r="D30" s="4"/>
      <c r="E30" s="2">
        <f>D30*1.09</f>
        <v>0</v>
      </c>
      <c r="F30" s="2">
        <f>E30*1.085</f>
        <v>0</v>
      </c>
      <c r="G30" s="2">
        <f>F30*1.075</f>
        <v>0</v>
      </c>
    </row>
    <row r="31" spans="1:7" ht="38.25">
      <c r="A31" s="16" t="s">
        <v>31</v>
      </c>
      <c r="B31" s="26" t="s">
        <v>25</v>
      </c>
      <c r="C31" s="4">
        <f>(C32+C33+C34+C35+C36+C37+C38+C39+C40)</f>
        <v>11115.44992</v>
      </c>
      <c r="D31" s="4">
        <f>D32+D37+D38+D39</f>
        <v>9908.402</v>
      </c>
      <c r="E31" s="4">
        <f>E32+E37+E38+E39</f>
        <v>11767.241</v>
      </c>
      <c r="F31" s="2">
        <f>F32+F33+F34+F35+F36+F37+F38+F39+F40</f>
        <v>13120.473715000002</v>
      </c>
      <c r="G31" s="2">
        <f>G32+G33+G34+G35+G36+G37+G38+G39+G40</f>
        <v>14498.123455075001</v>
      </c>
    </row>
    <row r="32" spans="1:7" ht="12.75">
      <c r="A32" s="19"/>
      <c r="B32" s="22" t="s">
        <v>24</v>
      </c>
      <c r="C32" s="4">
        <v>69.10049</v>
      </c>
      <c r="D32" s="4">
        <v>64.929</v>
      </c>
      <c r="E32" s="2">
        <v>103.489</v>
      </c>
      <c r="F32" s="2">
        <f>E32*1.115</f>
        <v>115.390235</v>
      </c>
      <c r="G32" s="2">
        <f>F32*1.105</f>
        <v>127.50620967500001</v>
      </c>
    </row>
    <row r="33" spans="1:7" ht="25.5">
      <c r="A33" s="19"/>
      <c r="B33" s="24" t="s">
        <v>51</v>
      </c>
      <c r="C33" s="36"/>
      <c r="D33" s="4" t="s">
        <v>52</v>
      </c>
      <c r="E33" s="2"/>
      <c r="F33" s="2">
        <f aca="true" t="shared" si="2" ref="F33:F39">E33*1.115</f>
        <v>0</v>
      </c>
      <c r="G33" s="2">
        <f aca="true" t="shared" si="3" ref="G33:G39">F33*1.105</f>
        <v>0</v>
      </c>
    </row>
    <row r="34" spans="1:7" ht="12.75">
      <c r="A34" s="19"/>
      <c r="B34" s="25" t="s">
        <v>8</v>
      </c>
      <c r="C34" s="38">
        <v>16.32</v>
      </c>
      <c r="D34" s="4"/>
      <c r="E34" s="2"/>
      <c r="F34" s="2"/>
      <c r="G34" s="2">
        <f t="shared" si="3"/>
        <v>0</v>
      </c>
    </row>
    <row r="35" spans="1:7" ht="12.75">
      <c r="A35" s="19"/>
      <c r="B35" s="25" t="s">
        <v>13</v>
      </c>
      <c r="C35" s="36"/>
      <c r="D35" s="4"/>
      <c r="E35" s="2"/>
      <c r="F35" s="2"/>
      <c r="G35" s="2">
        <f t="shared" si="3"/>
        <v>0</v>
      </c>
    </row>
    <row r="36" spans="1:7" ht="12.75">
      <c r="A36" s="19"/>
      <c r="B36" s="23" t="s">
        <v>9</v>
      </c>
      <c r="C36" s="36"/>
      <c r="D36" s="4"/>
      <c r="E36" s="2"/>
      <c r="F36" s="2"/>
      <c r="G36" s="2">
        <f t="shared" si="3"/>
        <v>0</v>
      </c>
    </row>
    <row r="37" spans="1:7" ht="12.75">
      <c r="A37" s="19"/>
      <c r="B37" s="17" t="s">
        <v>3</v>
      </c>
      <c r="C37" s="4">
        <v>6466.73284</v>
      </c>
      <c r="D37" s="4">
        <v>5808.473</v>
      </c>
      <c r="E37" s="2">
        <v>8013.752</v>
      </c>
      <c r="F37" s="2">
        <f t="shared" si="2"/>
        <v>8935.333480000001</v>
      </c>
      <c r="G37" s="2">
        <f t="shared" si="3"/>
        <v>9873.543495400001</v>
      </c>
    </row>
    <row r="38" spans="1:7" ht="25.5">
      <c r="A38" s="19"/>
      <c r="B38" s="18" t="s">
        <v>11</v>
      </c>
      <c r="C38" s="4">
        <v>178.22656</v>
      </c>
      <c r="D38" s="4">
        <v>125</v>
      </c>
      <c r="E38" s="2">
        <v>150</v>
      </c>
      <c r="F38" s="2">
        <f t="shared" si="2"/>
        <v>167.25</v>
      </c>
      <c r="G38" s="2">
        <f t="shared" si="3"/>
        <v>184.81125</v>
      </c>
    </row>
    <row r="39" spans="1:7" ht="12.75">
      <c r="A39" s="19"/>
      <c r="B39" s="22" t="s">
        <v>10</v>
      </c>
      <c r="C39" s="4">
        <v>4383.57003</v>
      </c>
      <c r="D39" s="4">
        <v>3910</v>
      </c>
      <c r="E39" s="2">
        <v>3500</v>
      </c>
      <c r="F39" s="2">
        <f t="shared" si="2"/>
        <v>3902.5</v>
      </c>
      <c r="G39" s="2">
        <f t="shared" si="3"/>
        <v>4312.2625</v>
      </c>
    </row>
    <row r="40" spans="1:7" ht="12.75">
      <c r="A40" s="19"/>
      <c r="B40" s="17" t="s">
        <v>4</v>
      </c>
      <c r="C40" s="38">
        <v>1.5</v>
      </c>
      <c r="D40" s="4"/>
      <c r="E40" s="2"/>
      <c r="F40" s="2">
        <f>E40*1.085</f>
        <v>0</v>
      </c>
      <c r="G40" s="2">
        <f>F40*1.075</f>
        <v>0</v>
      </c>
    </row>
    <row r="41" spans="1:7" ht="12.75">
      <c r="A41" s="21" t="s">
        <v>32</v>
      </c>
      <c r="B41" s="3" t="s">
        <v>5</v>
      </c>
      <c r="C41" s="20">
        <f>C17-C18</f>
        <v>54587.460640000005</v>
      </c>
      <c r="D41" s="20">
        <f>D17-D18</f>
        <v>5168.136379999982</v>
      </c>
      <c r="E41" s="20">
        <f>E17-E18</f>
        <v>3149.899800000043</v>
      </c>
      <c r="F41" s="20">
        <f>F17-F18</f>
        <v>3512.138276999991</v>
      </c>
      <c r="G41" s="20">
        <f>G17-G18</f>
        <v>3880.91279608506</v>
      </c>
    </row>
    <row r="42" spans="1:7" ht="12.75">
      <c r="A42" s="21" t="s">
        <v>33</v>
      </c>
      <c r="B42" s="3" t="s">
        <v>34</v>
      </c>
      <c r="C42" s="20">
        <f>C43</f>
        <v>54472.31171</v>
      </c>
      <c r="D42" s="20">
        <f>D43</f>
        <v>11084.72727</v>
      </c>
      <c r="E42" s="27">
        <f>E43</f>
        <v>3149.9</v>
      </c>
      <c r="F42" s="27">
        <f>F43</f>
        <v>3512.1385</v>
      </c>
      <c r="G42" s="27">
        <f>G43</f>
        <v>3880.9130425</v>
      </c>
    </row>
    <row r="43" spans="1:7" ht="12.75">
      <c r="A43" s="16" t="s">
        <v>37</v>
      </c>
      <c r="B43" s="18" t="s">
        <v>34</v>
      </c>
      <c r="C43" s="4">
        <f>C44+C45</f>
        <v>54472.31171</v>
      </c>
      <c r="D43" s="4">
        <f>D44+D45</f>
        <v>11084.72727</v>
      </c>
      <c r="E43" s="4">
        <f>E44+E45+E46</f>
        <v>3149.9</v>
      </c>
      <c r="F43" s="4">
        <f>F44+F45+F46</f>
        <v>3512.1385</v>
      </c>
      <c r="G43" s="4">
        <f>G44+G45+G46</f>
        <v>3880.9130425</v>
      </c>
    </row>
    <row r="44" spans="1:7" ht="12.75">
      <c r="A44" s="16" t="s">
        <v>61</v>
      </c>
      <c r="B44" s="18" t="s">
        <v>35</v>
      </c>
      <c r="C44" s="4">
        <f>53084.31171-68</f>
        <v>53016.31171</v>
      </c>
      <c r="D44" s="4">
        <v>8176.92727</v>
      </c>
      <c r="E44" s="2">
        <v>649.9</v>
      </c>
      <c r="F44" s="2">
        <f>E44*1.115</f>
        <v>724.6385</v>
      </c>
      <c r="G44" s="2">
        <f>F44*1.105</f>
        <v>800.7255425</v>
      </c>
    </row>
    <row r="45" spans="1:7" ht="25.5">
      <c r="A45" s="16" t="s">
        <v>62</v>
      </c>
      <c r="B45" s="18" t="s">
        <v>60</v>
      </c>
      <c r="C45" s="4">
        <v>1456</v>
      </c>
      <c r="D45" s="4">
        <f>1674+1233.8</f>
        <v>2907.8</v>
      </c>
      <c r="E45" s="2">
        <v>2500</v>
      </c>
      <c r="F45" s="2">
        <f>E45*1.115</f>
        <v>2787.5</v>
      </c>
      <c r="G45" s="2">
        <f>F45*1.105</f>
        <v>3080.1875</v>
      </c>
    </row>
    <row r="46" spans="1:7" ht="38.25">
      <c r="A46" s="16" t="s">
        <v>63</v>
      </c>
      <c r="B46" s="18" t="s">
        <v>36</v>
      </c>
      <c r="C46" s="4"/>
      <c r="D46" s="4"/>
      <c r="E46" s="2"/>
      <c r="F46" s="2"/>
      <c r="G46" s="2"/>
    </row>
    <row r="47" spans="1:7" ht="12.75">
      <c r="A47" s="21" t="s">
        <v>38</v>
      </c>
      <c r="B47" s="3" t="s">
        <v>7</v>
      </c>
      <c r="C47" s="4">
        <f>C17-C18-C42</f>
        <v>115.14893000000302</v>
      </c>
      <c r="D47" s="4">
        <f>D17-D18-D42</f>
        <v>-5916.590890000018</v>
      </c>
      <c r="E47" s="2">
        <f>E17-E18-E42</f>
        <v>-0.0001999999572035449</v>
      </c>
      <c r="F47" s="2">
        <f>F17-F18-F42</f>
        <v>-0.00022300000910036033</v>
      </c>
      <c r="G47" s="2">
        <f>G17-G18-G42</f>
        <v>-0.0002464149397383153</v>
      </c>
    </row>
    <row r="48" spans="1:7" ht="12.75">
      <c r="A48" s="21" t="s">
        <v>39</v>
      </c>
      <c r="B48" s="3" t="s">
        <v>15</v>
      </c>
      <c r="C48" s="4">
        <f>C49+C50+C51+C52+C53+C54+C55</f>
        <v>-115.12193</v>
      </c>
      <c r="D48" s="4">
        <f>D49+D50+D51+D52+D53+D54+D55</f>
        <v>-5916.71682</v>
      </c>
      <c r="E48" s="2">
        <f>E49+E50+E51+E52+E53+E54+E55</f>
        <v>0.0001999999572035449</v>
      </c>
      <c r="F48" s="2">
        <f>F49+F50+F51+F52+F53+F54+F55</f>
        <v>0.00022300000910036033</v>
      </c>
      <c r="G48" s="2">
        <f>G49+G50+G51+G52+G53+G54+G55</f>
        <v>0.0002464149397383153</v>
      </c>
    </row>
    <row r="49" spans="1:7" ht="25.5">
      <c r="A49" s="16" t="s">
        <v>40</v>
      </c>
      <c r="B49" s="18" t="s">
        <v>16</v>
      </c>
      <c r="C49" s="4"/>
      <c r="D49" s="4"/>
      <c r="E49" s="28"/>
      <c r="F49" s="28"/>
      <c r="G49" s="28"/>
    </row>
    <row r="50" spans="1:7" ht="25.5" customHeight="1">
      <c r="A50" s="16" t="s">
        <v>41</v>
      </c>
      <c r="B50" s="18" t="s">
        <v>17</v>
      </c>
      <c r="C50" s="4"/>
      <c r="D50" s="4"/>
      <c r="E50" s="28"/>
      <c r="F50" s="28"/>
      <c r="G50" s="28"/>
    </row>
    <row r="51" spans="1:7" ht="14.25" customHeight="1">
      <c r="A51" s="16" t="s">
        <v>42</v>
      </c>
      <c r="B51" s="18" t="s">
        <v>18</v>
      </c>
      <c r="C51" s="4"/>
      <c r="D51" s="4"/>
      <c r="E51" s="28"/>
      <c r="F51" s="28"/>
      <c r="G51" s="28"/>
    </row>
    <row r="52" spans="1:7" ht="27" customHeight="1">
      <c r="A52" s="16" t="s">
        <v>43</v>
      </c>
      <c r="B52" s="18" t="s">
        <v>19</v>
      </c>
      <c r="C52" s="4"/>
      <c r="D52" s="4"/>
      <c r="E52" s="28"/>
      <c r="F52" s="28"/>
      <c r="G52" s="28"/>
    </row>
    <row r="53" spans="1:7" ht="38.25" customHeight="1">
      <c r="A53" s="16" t="s">
        <v>44</v>
      </c>
      <c r="B53" s="18" t="s">
        <v>20</v>
      </c>
      <c r="C53" s="4">
        <v>-115.12193</v>
      </c>
      <c r="D53" s="4">
        <v>-5916.71682</v>
      </c>
      <c r="E53" s="2">
        <f>E47*(-1)</f>
        <v>0.0001999999572035449</v>
      </c>
      <c r="F53" s="2">
        <f>F47*(-1)</f>
        <v>0.00022300000910036033</v>
      </c>
      <c r="G53" s="2">
        <f>G47*(-1)</f>
        <v>0.0002464149397383153</v>
      </c>
    </row>
    <row r="54" spans="1:7" ht="27" customHeight="1">
      <c r="A54" s="16" t="s">
        <v>54</v>
      </c>
      <c r="B54" s="18" t="s">
        <v>56</v>
      </c>
      <c r="C54" s="4"/>
      <c r="D54" s="4"/>
      <c r="E54" s="29"/>
      <c r="F54" s="29"/>
      <c r="G54" s="29"/>
    </row>
    <row r="55" spans="1:7" ht="25.5" customHeight="1">
      <c r="A55" s="16" t="s">
        <v>55</v>
      </c>
      <c r="B55" s="18" t="s">
        <v>57</v>
      </c>
      <c r="C55" s="4"/>
      <c r="D55" s="4"/>
      <c r="E55" s="29"/>
      <c r="F55" s="29"/>
      <c r="G55" s="29"/>
    </row>
    <row r="56" spans="1:7" ht="25.5">
      <c r="A56" s="21" t="s">
        <v>45</v>
      </c>
      <c r="B56" s="3" t="s">
        <v>21</v>
      </c>
      <c r="C56" s="4">
        <f>C57</f>
        <v>90.60887</v>
      </c>
      <c r="D56" s="4">
        <f>D57</f>
        <v>6.10749</v>
      </c>
      <c r="E56" s="2">
        <f>E57</f>
        <v>6.10749</v>
      </c>
      <c r="F56" s="2">
        <f>F57</f>
        <v>0</v>
      </c>
      <c r="G56" s="2">
        <f>G57</f>
        <v>0</v>
      </c>
    </row>
    <row r="57" spans="1:7" ht="27" customHeight="1">
      <c r="A57" s="16" t="s">
        <v>46</v>
      </c>
      <c r="B57" s="18" t="s">
        <v>48</v>
      </c>
      <c r="C57" s="4">
        <v>90.60887</v>
      </c>
      <c r="D57" s="4">
        <v>6.10749</v>
      </c>
      <c r="E57" s="2">
        <f>D57</f>
        <v>6.10749</v>
      </c>
      <c r="F57" s="2">
        <v>0</v>
      </c>
      <c r="G57" s="2">
        <f>F57</f>
        <v>0</v>
      </c>
    </row>
    <row r="58" spans="1:7" ht="25.5">
      <c r="A58" s="16" t="s">
        <v>47</v>
      </c>
      <c r="B58" s="18" t="s">
        <v>22</v>
      </c>
      <c r="C58" s="37"/>
      <c r="D58" s="37"/>
      <c r="E58" s="30"/>
      <c r="F58" s="30"/>
      <c r="G58" s="30"/>
    </row>
  </sheetData>
  <sheetProtection/>
  <mergeCells count="5">
    <mergeCell ref="B2:G2"/>
    <mergeCell ref="D4:G4"/>
    <mergeCell ref="A6:G6"/>
    <mergeCell ref="A7:G7"/>
    <mergeCell ref="B3:G3"/>
  </mergeCells>
  <printOptions/>
  <pageMargins left="0.75" right="0.75" top="1" bottom="1" header="0.5" footer="0.5"/>
  <pageSetup horizontalDpi="600" verticalDpi="600" orientation="portrait" scale="9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Урмарском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okp1</dc:creator>
  <cp:keywords/>
  <dc:description/>
  <cp:lastModifiedBy>bud-3</cp:lastModifiedBy>
  <cp:lastPrinted>2009-11-20T14:13:37Z</cp:lastPrinted>
  <dcterms:created xsi:type="dcterms:W3CDTF">2004-10-20T07:21:29Z</dcterms:created>
  <dcterms:modified xsi:type="dcterms:W3CDTF">2011-02-04T07:18:16Z</dcterms:modified>
  <cp:category/>
  <cp:version/>
  <cp:contentType/>
  <cp:contentStatus/>
</cp:coreProperties>
</file>