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4770" activeTab="0"/>
  </bookViews>
  <sheets>
    <sheet name="Главный  с уч. МФ" sheetId="1" r:id="rId1"/>
    <sheet name="Приложение" sheetId="2" r:id="rId2"/>
  </sheets>
  <definedNames>
    <definedName name="_xlnm.Print_Area" localSheetId="0">'Главный  с уч. МФ'!$A$1:$G$57</definedName>
  </definedNames>
  <calcPr fullCalcOnLoad="1"/>
</workbook>
</file>

<file path=xl/sharedStrings.xml><?xml version="1.0" encoding="utf-8"?>
<sst xmlns="http://schemas.openxmlformats.org/spreadsheetml/2006/main" count="123" uniqueCount="105">
  <si>
    <t>ДОХОДЫ</t>
  </si>
  <si>
    <t>Налоговые доходы</t>
  </si>
  <si>
    <t>Неналоговые доходы</t>
  </si>
  <si>
    <t>Итого доходов</t>
  </si>
  <si>
    <t>Образование</t>
  </si>
  <si>
    <t>Социальная политика</t>
  </si>
  <si>
    <t>Текущий баланс</t>
  </si>
  <si>
    <t xml:space="preserve"> Показатели</t>
  </si>
  <si>
    <t>Профицит (+), дефицит (-)</t>
  </si>
  <si>
    <t>Национальная экономика</t>
  </si>
  <si>
    <t xml:space="preserve">Охрана окружающей  среды </t>
  </si>
  <si>
    <t>Здравоохранение и спорт</t>
  </si>
  <si>
    <t>Культура,  кинематография, средства массовой информации</t>
  </si>
  <si>
    <t>(тыс. руб.)</t>
  </si>
  <si>
    <t>Жилищно-коммунальное хозяйство</t>
  </si>
  <si>
    <t>Приложение 1</t>
  </si>
  <si>
    <t>Источники финансирования дефицита бюджета</t>
  </si>
  <si>
    <t xml:space="preserve">Муниципальные  займы, осуществляемые путем выпуска ценных бумаг </t>
  </si>
  <si>
    <t>Бюджетные кредиты, полученные от бюджетов других уровней бюджетной системы Российской Федерации</t>
  </si>
  <si>
    <t>Кредиты, полученные от кредитных организаций</t>
  </si>
  <si>
    <t xml:space="preserve">Поступления от продажи имущества, находящегося в муниципальной собственности Урмарского района </t>
  </si>
  <si>
    <t xml:space="preserve">Изменение остатков средств на счетах по учету средств районного бюджета Урмарского района Чувашской Республики </t>
  </si>
  <si>
    <t>Муниципальный долг Урмарского района Чувашской Республики</t>
  </si>
  <si>
    <t>В том числе объем выданных поручительств на конец года</t>
  </si>
  <si>
    <t>Доходы от предпринимательской и иной приносящей доход деятельности</t>
  </si>
  <si>
    <t>Текущие расходы-Всего</t>
  </si>
  <si>
    <t>Общегосударственные расходы</t>
  </si>
  <si>
    <t>В т.ч. текущие расходы за счет доходов от предпринимательской и иной приносящей доход деятельности</t>
  </si>
  <si>
    <t>1.1</t>
  </si>
  <si>
    <t>1.2</t>
  </si>
  <si>
    <t>1.3</t>
  </si>
  <si>
    <t>1.4</t>
  </si>
  <si>
    <t>2.</t>
  </si>
  <si>
    <t>2.1</t>
  </si>
  <si>
    <t>3.</t>
  </si>
  <si>
    <t>4.</t>
  </si>
  <si>
    <t xml:space="preserve">Капитальные расходы 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</si>
  <si>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</si>
  <si>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</si>
  <si>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4.1</t>
  </si>
  <si>
    <t>5.</t>
  </si>
  <si>
    <t>6.</t>
  </si>
  <si>
    <t>6.1</t>
  </si>
  <si>
    <t>6.2</t>
  </si>
  <si>
    <t>6.3</t>
  </si>
  <si>
    <t>6.4</t>
  </si>
  <si>
    <t>6.5</t>
  </si>
  <si>
    <t>7.</t>
  </si>
  <si>
    <t>7.1</t>
  </si>
  <si>
    <t>7.1.1</t>
  </si>
  <si>
    <t>Исходящий баланс общего долга (в том числе внешний долг по текущему курсу)</t>
  </si>
  <si>
    <t>1.</t>
  </si>
  <si>
    <t>Безвозмездные поступления от других  бюджетов бюджетной системы Российской Федерации</t>
  </si>
  <si>
    <t>Национальная безопасность и  правоохранительная деятельность</t>
  </si>
  <si>
    <t xml:space="preserve"> </t>
  </si>
  <si>
    <t xml:space="preserve">Прочие расходы </t>
  </si>
  <si>
    <t>6.6</t>
  </si>
  <si>
    <t>6.7</t>
  </si>
  <si>
    <t>Прочие источники внутреннего финансирования дефицитов бюджетов</t>
  </si>
  <si>
    <t>Земельные участки, находящиеся в государственной и муниципальной собственности</t>
  </si>
  <si>
    <t>2008   прогноз</t>
  </si>
  <si>
    <t xml:space="preserve">                        Перспективный финансовый план Урмарского района ЧР</t>
  </si>
  <si>
    <t>Межбюджетные трансферты</t>
  </si>
  <si>
    <t>на 2008-2010 годы</t>
  </si>
  <si>
    <t>2009   прогноз</t>
  </si>
  <si>
    <t>2010         прогноз</t>
  </si>
  <si>
    <t>Национальная оборона</t>
  </si>
  <si>
    <t>Приобретение и  модернизация оборудования и предметов длительного пользования</t>
  </si>
  <si>
    <t>4.1.1.</t>
  </si>
  <si>
    <t>4.1.2.</t>
  </si>
  <si>
    <t>4.1.3.</t>
  </si>
  <si>
    <t>Предельные бюджеты субъектов бюджетного планирования</t>
  </si>
  <si>
    <t>(тыс. рублей)</t>
  </si>
  <si>
    <t>№ пп</t>
  </si>
  <si>
    <t>Показатели</t>
  </si>
  <si>
    <t>Код</t>
  </si>
  <si>
    <t>Отчетный год</t>
  </si>
  <si>
    <t>Текущий год</t>
  </si>
  <si>
    <t>Плановый период</t>
  </si>
  <si>
    <t>1-й год</t>
  </si>
  <si>
    <t>2-й год</t>
  </si>
  <si>
    <t>3-й год</t>
  </si>
  <si>
    <t xml:space="preserve">Заработная плата </t>
  </si>
  <si>
    <t>Обслуживание долговых обязательств</t>
  </si>
  <si>
    <t>Безвозмездные и безвозратные перечисления бюджетам</t>
  </si>
  <si>
    <t>Увеличение стоимости основных средств</t>
  </si>
  <si>
    <t>Поступление финансовых активов</t>
  </si>
  <si>
    <t>Выбытие финансовых активов</t>
  </si>
  <si>
    <t>Прочие затраты</t>
  </si>
  <si>
    <t xml:space="preserve">Всего:                               </t>
  </si>
  <si>
    <t xml:space="preserve">     в том числе:</t>
  </si>
  <si>
    <t>Администрация Урмарского района</t>
  </si>
  <si>
    <t>Финансовый отдел администрации Урмарского района</t>
  </si>
  <si>
    <t xml:space="preserve">Начисления на оплату труда </t>
  </si>
  <si>
    <t>Урмарского района  на 2008-2010 годы</t>
  </si>
  <si>
    <t xml:space="preserve">Приложение </t>
  </si>
  <si>
    <t xml:space="preserve">к перспекивному финансовому </t>
  </si>
  <si>
    <t>плану Урмарского района ЧР</t>
  </si>
  <si>
    <t>8.</t>
  </si>
  <si>
    <t>2007 оценка</t>
  </si>
  <si>
    <t>2006 отчет</t>
  </si>
  <si>
    <t>Код ПФП</t>
  </si>
  <si>
    <t xml:space="preserve">     к постановлению Главы  </t>
  </si>
  <si>
    <t>Урмарского района</t>
  </si>
  <si>
    <t xml:space="preserve">        № 845  от 28.09.2007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</si>
</sst>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6"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MS Sans Serif"/>
      <family val="0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MS Sans Serif"/>
      <family val="2"/>
    </font>
    <font>
      <sz val="10"/>
      <color indexed="48"/>
      <name val="MS Sans Serif"/>
      <family val="0"/>
    </font>
    <font>
      <sz val="8"/>
      <name val="MS Sans Serif"/>
      <family val="0"/>
    </font>
    <font>
      <sz val="10"/>
      <color indexed="12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49" fontId="0" fillId="0" borderId="10" xfId="0" applyNumberFormat="1" applyFill="1" applyBorder="1" applyAlignment="1" applyProtection="1">
      <alignment horizontal="right" vertical="top"/>
      <protection/>
    </xf>
    <xf numFmtId="49" fontId="0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justify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3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" fontId="10" fillId="0" borderId="13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center" vertical="top"/>
      <protection/>
    </xf>
    <xf numFmtId="1" fontId="10" fillId="0" borderId="11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vertical="top"/>
      <protection/>
    </xf>
    <xf numFmtId="1" fontId="0" fillId="0" borderId="11" xfId="0" applyNumberFormat="1" applyFill="1" applyBorder="1" applyAlignment="1" applyProtection="1">
      <alignment horizontal="center" vertical="top"/>
      <protection/>
    </xf>
    <xf numFmtId="1" fontId="0" fillId="0" borderId="13" xfId="0" applyNumberFormat="1" applyFont="1" applyFill="1" applyBorder="1" applyAlignment="1" applyProtection="1">
      <alignment horizontal="center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3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0.57421875" defaultRowHeight="12.75"/>
  <cols>
    <col min="1" max="1" width="4.8515625" style="0" customWidth="1"/>
    <col min="2" max="2" width="45.7109375" style="0" customWidth="1"/>
    <col min="3" max="3" width="8.421875" style="0" customWidth="1"/>
    <col min="4" max="4" width="8.7109375" style="0" customWidth="1"/>
    <col min="5" max="5" width="7.8515625" style="0" customWidth="1"/>
    <col min="6" max="6" width="7.140625" style="0" customWidth="1"/>
    <col min="7" max="7" width="8.00390625" style="0" customWidth="1"/>
  </cols>
  <sheetData>
    <row r="1" spans="2:6" ht="12.75">
      <c r="B1" s="13"/>
      <c r="E1" s="17"/>
      <c r="F1" s="17" t="s">
        <v>15</v>
      </c>
    </row>
    <row r="2" spans="2:7" ht="12.75">
      <c r="B2" s="49" t="s">
        <v>102</v>
      </c>
      <c r="C2" s="50"/>
      <c r="D2" s="50"/>
      <c r="E2" s="50"/>
      <c r="F2" s="50"/>
      <c r="G2" s="50"/>
    </row>
    <row r="3" spans="2:7" ht="12.75">
      <c r="B3" s="49" t="s">
        <v>103</v>
      </c>
      <c r="C3" s="50"/>
      <c r="D3" s="50"/>
      <c r="E3" s="50"/>
      <c r="F3" s="50"/>
      <c r="G3" s="50"/>
    </row>
    <row r="4" spans="2:7" ht="12.75">
      <c r="B4" s="13"/>
      <c r="D4" s="49" t="s">
        <v>104</v>
      </c>
      <c r="E4" s="50"/>
      <c r="F4" s="50"/>
      <c r="G4" s="50"/>
    </row>
    <row r="5" ht="12.75">
      <c r="B5" s="13"/>
    </row>
    <row r="6" spans="1:7" ht="15.75">
      <c r="A6" s="51" t="s">
        <v>61</v>
      </c>
      <c r="B6" s="52"/>
      <c r="C6" s="52"/>
      <c r="D6" s="52"/>
      <c r="E6" s="52"/>
      <c r="F6" s="52"/>
      <c r="G6" s="52"/>
    </row>
    <row r="7" spans="1:7" ht="15.75">
      <c r="A7" s="53" t="s">
        <v>63</v>
      </c>
      <c r="B7" s="54"/>
      <c r="C7" s="54"/>
      <c r="D7" s="54"/>
      <c r="E7" s="54"/>
      <c r="F7" s="54"/>
      <c r="G7" s="54"/>
    </row>
    <row r="8" ht="12.75">
      <c r="G8" s="16" t="s">
        <v>13</v>
      </c>
    </row>
    <row r="9" spans="1:7" ht="27.75" customHeight="1">
      <c r="A9" s="32" t="s">
        <v>101</v>
      </c>
      <c r="B9" s="15" t="s">
        <v>7</v>
      </c>
      <c r="C9" s="6" t="s">
        <v>100</v>
      </c>
      <c r="D9" s="7" t="s">
        <v>99</v>
      </c>
      <c r="E9" s="7" t="s">
        <v>60</v>
      </c>
      <c r="F9" s="7" t="s">
        <v>64</v>
      </c>
      <c r="G9" s="7" t="s">
        <v>65</v>
      </c>
    </row>
    <row r="10" spans="1:7" ht="12.75">
      <c r="A10" s="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ht="12.75">
      <c r="A11" s="25" t="s">
        <v>51</v>
      </c>
      <c r="B11" s="10" t="s">
        <v>0</v>
      </c>
      <c r="C11" s="9">
        <f>C16</f>
        <v>169580.44016</v>
      </c>
      <c r="D11" s="9">
        <f>D16</f>
        <v>240315.5</v>
      </c>
      <c r="E11" s="9">
        <f>E16</f>
        <v>286592.69299999997</v>
      </c>
      <c r="F11" s="9">
        <f>F16</f>
        <v>278804.823405</v>
      </c>
      <c r="G11" s="9">
        <f>G16</f>
        <v>286904.142660375</v>
      </c>
    </row>
    <row r="12" spans="1:7" ht="12.75">
      <c r="A12" s="22" t="s">
        <v>28</v>
      </c>
      <c r="B12" s="2" t="s">
        <v>1</v>
      </c>
      <c r="C12" s="9">
        <v>13589.29578</v>
      </c>
      <c r="D12" s="9">
        <v>18980.95</v>
      </c>
      <c r="E12" s="9">
        <v>25403.2284</v>
      </c>
      <c r="F12" s="9">
        <f>E12*1.085</f>
        <v>27562.502814</v>
      </c>
      <c r="G12" s="9">
        <f>F12*1.075</f>
        <v>29629.69052505</v>
      </c>
    </row>
    <row r="13" spans="1:7" ht="12.75">
      <c r="A13" s="22" t="s">
        <v>29</v>
      </c>
      <c r="B13" s="2" t="s">
        <v>2</v>
      </c>
      <c r="C13" s="9">
        <v>1358.0369</v>
      </c>
      <c r="D13" s="9">
        <v>2446.75</v>
      </c>
      <c r="E13" s="9">
        <v>2641.6</v>
      </c>
      <c r="F13" s="9">
        <f>E13*1.085</f>
        <v>2866.136</v>
      </c>
      <c r="G13" s="9">
        <f>F13*1.075</f>
        <v>3081.0962</v>
      </c>
    </row>
    <row r="14" spans="1:7" ht="25.5" customHeight="1">
      <c r="A14" s="22" t="s">
        <v>30</v>
      </c>
      <c r="B14" s="12" t="s">
        <v>52</v>
      </c>
      <c r="C14" s="9">
        <v>148221.42804</v>
      </c>
      <c r="D14" s="9">
        <v>210700.86</v>
      </c>
      <c r="E14" s="39">
        <v>249624.1</v>
      </c>
      <c r="F14" s="39">
        <v>238693.9</v>
      </c>
      <c r="G14" s="39">
        <v>243784.9</v>
      </c>
    </row>
    <row r="15" spans="1:7" ht="25.5">
      <c r="A15" s="22" t="s">
        <v>31</v>
      </c>
      <c r="B15" s="12" t="s">
        <v>24</v>
      </c>
      <c r="C15" s="44">
        <v>6411.67944</v>
      </c>
      <c r="D15" s="9">
        <v>8186.94</v>
      </c>
      <c r="E15" s="39">
        <f>D15*1.09</f>
        <v>8923.7646</v>
      </c>
      <c r="F15" s="9">
        <f>E15*1.085</f>
        <v>9682.284591</v>
      </c>
      <c r="G15" s="9">
        <f>F15*1.075</f>
        <v>10408.455935324999</v>
      </c>
    </row>
    <row r="16" spans="1:7" ht="12.75">
      <c r="A16" s="23"/>
      <c r="B16" s="14" t="s">
        <v>3</v>
      </c>
      <c r="C16" s="18">
        <f>SUM(C12:C15)</f>
        <v>169580.44016</v>
      </c>
      <c r="D16" s="18">
        <f>SUM(D12:D15)</f>
        <v>240315.5</v>
      </c>
      <c r="E16" s="18">
        <f>SUM(E12:E15)</f>
        <v>286592.69299999997</v>
      </c>
      <c r="F16" s="18">
        <f>SUM(F12:F15)</f>
        <v>278804.823405</v>
      </c>
      <c r="G16" s="18">
        <f>SUM(G12:G15)</f>
        <v>286904.142660375</v>
      </c>
    </row>
    <row r="17" spans="1:7" ht="12.75">
      <c r="A17" s="24" t="s">
        <v>32</v>
      </c>
      <c r="B17" s="10" t="s">
        <v>25</v>
      </c>
      <c r="C17" s="18">
        <f>C18+C19+C20+C21+C22+C23+C24+C25+C26+C27+C29+C28</f>
        <v>149195.26068</v>
      </c>
      <c r="D17" s="18">
        <f>D18+D19+D20+D21+D22+D23+D24+D25+D26+D27+D29+D28</f>
        <v>196370.90675</v>
      </c>
      <c r="E17" s="18">
        <f>E18+E19+E20+E21+E22+E23+E24+E25+E26+E27+E29+E28</f>
        <v>218600.81696</v>
      </c>
      <c r="F17" s="18">
        <f>F18+F19+F20+F21+F22+F23+F24+F25+F26+F27+F29+F28</f>
        <v>242079.82340159998</v>
      </c>
      <c r="G17" s="18">
        <f>G18+G19+G20+G21+G22+G23+G24+G25+G26+G27+G29+G28</f>
        <v>268924.74265634496</v>
      </c>
    </row>
    <row r="18" spans="1:7" ht="12.75">
      <c r="A18" s="23"/>
      <c r="B18" s="4" t="s">
        <v>26</v>
      </c>
      <c r="C18" s="9">
        <v>17011.674199999998</v>
      </c>
      <c r="D18" s="27">
        <v>14891.741999999998</v>
      </c>
      <c r="E18" s="9">
        <v>14266.66</v>
      </c>
      <c r="F18" s="9">
        <v>13474.3464</v>
      </c>
      <c r="G18" s="9">
        <f>F18*1.075</f>
        <v>14484.92238</v>
      </c>
    </row>
    <row r="19" spans="1:7" ht="12.75">
      <c r="A19" s="23"/>
      <c r="B19" s="3" t="s">
        <v>66</v>
      </c>
      <c r="C19" s="9"/>
      <c r="D19" s="27"/>
      <c r="E19" s="9">
        <v>0</v>
      </c>
      <c r="F19" s="9">
        <v>0</v>
      </c>
      <c r="G19" s="9">
        <f aca="true" t="shared" si="0" ref="G19:G39">F19*1.075</f>
        <v>0</v>
      </c>
    </row>
    <row r="20" spans="1:7" ht="25.5">
      <c r="A20" s="23"/>
      <c r="B20" s="11" t="s">
        <v>53</v>
      </c>
      <c r="C20" s="39">
        <v>537.86</v>
      </c>
      <c r="D20" s="27">
        <v>308</v>
      </c>
      <c r="E20" s="9">
        <v>122.5</v>
      </c>
      <c r="F20" s="9">
        <f aca="true" t="shared" si="1" ref="F20:F39">E20*1.085</f>
        <v>132.9125</v>
      </c>
      <c r="G20" s="9">
        <f t="shared" si="0"/>
        <v>142.8809375</v>
      </c>
    </row>
    <row r="21" spans="1:7" ht="12.75">
      <c r="A21" s="23"/>
      <c r="B21" s="5" t="s">
        <v>9</v>
      </c>
      <c r="C21" s="39">
        <v>3252.77664</v>
      </c>
      <c r="D21" s="27">
        <v>17520.644</v>
      </c>
      <c r="E21" s="9">
        <v>21055.263960000004</v>
      </c>
      <c r="F21" s="9">
        <f t="shared" si="1"/>
        <v>22844.961396600003</v>
      </c>
      <c r="G21" s="9">
        <f t="shared" si="0"/>
        <v>24558.333501345</v>
      </c>
    </row>
    <row r="22" spans="1:7" ht="12.75">
      <c r="A22" s="23"/>
      <c r="B22" s="5" t="s">
        <v>14</v>
      </c>
      <c r="C22" s="45">
        <v>0</v>
      </c>
      <c r="D22" s="27">
        <v>0</v>
      </c>
      <c r="E22" s="9">
        <v>0</v>
      </c>
      <c r="F22" s="9">
        <f t="shared" si="1"/>
        <v>0</v>
      </c>
      <c r="G22" s="9">
        <f t="shared" si="0"/>
        <v>0</v>
      </c>
    </row>
    <row r="23" spans="1:7" ht="12.75">
      <c r="A23" s="23"/>
      <c r="B23" s="3" t="s">
        <v>10</v>
      </c>
      <c r="C23" s="45">
        <v>6.187</v>
      </c>
      <c r="D23" s="27"/>
      <c r="E23" s="9">
        <v>0</v>
      </c>
      <c r="F23" s="9">
        <f t="shared" si="1"/>
        <v>0</v>
      </c>
      <c r="G23" s="9">
        <f t="shared" si="0"/>
        <v>0</v>
      </c>
    </row>
    <row r="24" spans="1:7" ht="12.75">
      <c r="A24" s="23"/>
      <c r="B24" s="2" t="s">
        <v>4</v>
      </c>
      <c r="C24" s="39">
        <v>76421.25302</v>
      </c>
      <c r="D24" s="27">
        <v>93550.9294</v>
      </c>
      <c r="E24" s="27">
        <v>106697.393</v>
      </c>
      <c r="F24" s="9">
        <v>119766.671405</v>
      </c>
      <c r="G24" s="9">
        <v>134438.10426</v>
      </c>
    </row>
    <row r="25" spans="1:7" ht="24.75" customHeight="1">
      <c r="A25" s="23"/>
      <c r="B25" s="12" t="s">
        <v>12</v>
      </c>
      <c r="C25" s="39">
        <v>161.67997</v>
      </c>
      <c r="D25" s="27">
        <v>313.71154</v>
      </c>
      <c r="E25" s="9">
        <v>200</v>
      </c>
      <c r="F25" s="9">
        <f t="shared" si="1"/>
        <v>217</v>
      </c>
      <c r="G25" s="9">
        <f t="shared" si="0"/>
        <v>233.27499999999998</v>
      </c>
    </row>
    <row r="26" spans="1:7" ht="14.25" customHeight="1">
      <c r="A26" s="23"/>
      <c r="B26" s="4" t="s">
        <v>11</v>
      </c>
      <c r="C26" s="39">
        <v>28067.958759999998</v>
      </c>
      <c r="D26" s="27">
        <v>35174.16203</v>
      </c>
      <c r="E26" s="27">
        <v>40258</v>
      </c>
      <c r="F26" s="9">
        <v>46582.8467</v>
      </c>
      <c r="G26" s="9">
        <f t="shared" si="0"/>
        <v>50076.5602025</v>
      </c>
    </row>
    <row r="27" spans="1:7" ht="12.75">
      <c r="A27" s="23"/>
      <c r="B27" s="2" t="s">
        <v>5</v>
      </c>
      <c r="C27" s="39">
        <v>2669.18987</v>
      </c>
      <c r="D27" s="27">
        <v>1164.6</v>
      </c>
      <c r="E27" s="9">
        <v>1447</v>
      </c>
      <c r="F27" s="9">
        <f t="shared" si="1"/>
        <v>1569.995</v>
      </c>
      <c r="G27" s="9">
        <f t="shared" si="0"/>
        <v>1687.7446249999998</v>
      </c>
    </row>
    <row r="28" spans="1:7" ht="12.75">
      <c r="A28" s="23"/>
      <c r="B28" s="2" t="s">
        <v>62</v>
      </c>
      <c r="C28" s="39">
        <v>21066.68122</v>
      </c>
      <c r="D28" s="27">
        <v>33447.11778</v>
      </c>
      <c r="E28" s="9">
        <v>34554</v>
      </c>
      <c r="F28" s="9">
        <f t="shared" si="1"/>
        <v>37491.09</v>
      </c>
      <c r="G28" s="9">
        <v>43302.92175</v>
      </c>
    </row>
    <row r="29" spans="1:7" ht="12.75">
      <c r="A29" s="23"/>
      <c r="B29" s="2" t="s">
        <v>55</v>
      </c>
      <c r="C29" s="46"/>
      <c r="D29" s="27"/>
      <c r="E29" s="9">
        <f>D29*1.09</f>
        <v>0</v>
      </c>
      <c r="F29" s="9">
        <f t="shared" si="1"/>
        <v>0</v>
      </c>
      <c r="G29" s="9">
        <f t="shared" si="0"/>
        <v>0</v>
      </c>
    </row>
    <row r="30" spans="1:7" ht="38.25">
      <c r="A30" s="22" t="s">
        <v>33</v>
      </c>
      <c r="B30" s="20" t="s">
        <v>27</v>
      </c>
      <c r="C30" s="39">
        <f>(C31+C36+C37+C38+C39)</f>
        <v>6267.005</v>
      </c>
      <c r="D30" s="27">
        <f>D31+D36+D38</f>
        <v>8186.9400000000005</v>
      </c>
      <c r="E30" s="9">
        <f>E31+E32+E33+E34+E35+E36+E37+E38+E39</f>
        <v>8923.7646</v>
      </c>
      <c r="F30" s="9">
        <f>F31+F32+F33+F34+F35+F36+F37+F38+F39</f>
        <v>9682.284591</v>
      </c>
      <c r="G30" s="9">
        <f>G31+G32+G33+G34+G35+G36+G37+G38+G39</f>
        <v>10408.455935325</v>
      </c>
    </row>
    <row r="31" spans="1:7" ht="12.75">
      <c r="A31" s="23"/>
      <c r="B31" s="4" t="s">
        <v>26</v>
      </c>
      <c r="C31" s="39">
        <v>33.06225</v>
      </c>
      <c r="D31" s="27">
        <v>70.06</v>
      </c>
      <c r="E31" s="9">
        <f>D31*1.09</f>
        <v>76.36540000000001</v>
      </c>
      <c r="F31" s="9">
        <f t="shared" si="1"/>
        <v>82.856459</v>
      </c>
      <c r="G31" s="9">
        <f t="shared" si="0"/>
        <v>89.070693425</v>
      </c>
    </row>
    <row r="32" spans="1:7" ht="25.5">
      <c r="A32" s="23"/>
      <c r="B32" s="11" t="s">
        <v>53</v>
      </c>
      <c r="C32" s="46"/>
      <c r="D32" s="27" t="s">
        <v>54</v>
      </c>
      <c r="E32" s="9"/>
      <c r="F32" s="9">
        <f t="shared" si="1"/>
        <v>0</v>
      </c>
      <c r="G32" s="9">
        <f t="shared" si="0"/>
        <v>0</v>
      </c>
    </row>
    <row r="33" spans="1:7" ht="12.75">
      <c r="A33" s="23"/>
      <c r="B33" s="5" t="s">
        <v>9</v>
      </c>
      <c r="C33" s="46"/>
      <c r="D33" s="27"/>
      <c r="E33" s="9">
        <f>D33*1.09</f>
        <v>0</v>
      </c>
      <c r="F33" s="9">
        <f t="shared" si="1"/>
        <v>0</v>
      </c>
      <c r="G33" s="9">
        <f t="shared" si="0"/>
        <v>0</v>
      </c>
    </row>
    <row r="34" spans="1:7" ht="12.75">
      <c r="A34" s="23"/>
      <c r="B34" s="5" t="s">
        <v>14</v>
      </c>
      <c r="C34" s="46"/>
      <c r="D34" s="27"/>
      <c r="E34" s="9"/>
      <c r="F34" s="9">
        <f t="shared" si="1"/>
        <v>0</v>
      </c>
      <c r="G34" s="9">
        <f t="shared" si="0"/>
        <v>0</v>
      </c>
    </row>
    <row r="35" spans="1:7" ht="12.75">
      <c r="A35" s="23"/>
      <c r="B35" s="3" t="s">
        <v>10</v>
      </c>
      <c r="C35" s="46"/>
      <c r="D35" s="27"/>
      <c r="E35" s="9"/>
      <c r="F35" s="9">
        <f t="shared" si="1"/>
        <v>0</v>
      </c>
      <c r="G35" s="9">
        <f t="shared" si="0"/>
        <v>0</v>
      </c>
    </row>
    <row r="36" spans="1:7" ht="12.75">
      <c r="A36" s="23"/>
      <c r="B36" s="2" t="s">
        <v>4</v>
      </c>
      <c r="C36" s="39">
        <v>3404.29403</v>
      </c>
      <c r="D36" s="27">
        <v>6066.88</v>
      </c>
      <c r="E36" s="9">
        <f>D36*1.09</f>
        <v>6612.899200000001</v>
      </c>
      <c r="F36" s="9">
        <f t="shared" si="1"/>
        <v>7174.995632000001</v>
      </c>
      <c r="G36" s="9">
        <f t="shared" si="0"/>
        <v>7713.1203044</v>
      </c>
    </row>
    <row r="37" spans="1:7" ht="25.5">
      <c r="A37" s="23"/>
      <c r="B37" s="12" t="s">
        <v>12</v>
      </c>
      <c r="C37" s="46"/>
      <c r="D37" s="27"/>
      <c r="E37" s="9">
        <f>D37*1.09</f>
        <v>0</v>
      </c>
      <c r="F37" s="9">
        <f t="shared" si="1"/>
        <v>0</v>
      </c>
      <c r="G37" s="9">
        <f t="shared" si="0"/>
        <v>0</v>
      </c>
    </row>
    <row r="38" spans="1:7" ht="12.75">
      <c r="A38" s="23"/>
      <c r="B38" s="4" t="s">
        <v>11</v>
      </c>
      <c r="C38" s="39">
        <v>2829.64872</v>
      </c>
      <c r="D38" s="27">
        <v>2050</v>
      </c>
      <c r="E38" s="9">
        <f>D38*1.09</f>
        <v>2234.5</v>
      </c>
      <c r="F38" s="9">
        <f t="shared" si="1"/>
        <v>2424.4325</v>
      </c>
      <c r="G38" s="9">
        <f t="shared" si="0"/>
        <v>2606.2649374999996</v>
      </c>
    </row>
    <row r="39" spans="1:7" ht="12.75">
      <c r="A39" s="23"/>
      <c r="B39" s="2" t="s">
        <v>5</v>
      </c>
      <c r="C39" s="46"/>
      <c r="D39" s="9"/>
      <c r="E39" s="9"/>
      <c r="F39" s="9">
        <f t="shared" si="1"/>
        <v>0</v>
      </c>
      <c r="G39" s="9">
        <f t="shared" si="0"/>
        <v>0</v>
      </c>
    </row>
    <row r="40" spans="1:7" ht="12.75">
      <c r="A40" s="24" t="s">
        <v>34</v>
      </c>
      <c r="B40" s="21" t="s">
        <v>6</v>
      </c>
      <c r="C40" s="18">
        <f>C16-C17</f>
        <v>20385.17947999999</v>
      </c>
      <c r="D40" s="18">
        <f>D16-D17</f>
        <v>43944.593250000005</v>
      </c>
      <c r="E40" s="18">
        <f>E16-E17</f>
        <v>67991.87603999997</v>
      </c>
      <c r="F40" s="18">
        <f>F16-F17</f>
        <v>36725.0000034</v>
      </c>
      <c r="G40" s="18">
        <f>G16-G17</f>
        <v>17979.40000403003</v>
      </c>
    </row>
    <row r="41" spans="1:7" ht="12.75">
      <c r="A41" s="24" t="s">
        <v>35</v>
      </c>
      <c r="B41" s="21" t="s">
        <v>36</v>
      </c>
      <c r="C41" s="26">
        <f>C42</f>
        <v>22437.639110000004</v>
      </c>
      <c r="D41" s="26">
        <f>D42</f>
        <v>46803.947550000004</v>
      </c>
      <c r="E41" s="26">
        <f>E42</f>
        <v>67991.87604</v>
      </c>
      <c r="F41" s="26">
        <f>F42</f>
        <v>36725</v>
      </c>
      <c r="G41" s="26">
        <f>G42</f>
        <v>17979.4</v>
      </c>
    </row>
    <row r="42" spans="1:7" ht="12.75">
      <c r="A42" s="22" t="s">
        <v>39</v>
      </c>
      <c r="B42" s="12" t="s">
        <v>36</v>
      </c>
      <c r="C42" s="27">
        <v>22437.639110000004</v>
      </c>
      <c r="D42" s="27">
        <f>D43+D44+D45</f>
        <v>46803.947550000004</v>
      </c>
      <c r="E42" s="27">
        <f>E43+E44+E45</f>
        <v>67991.87604</v>
      </c>
      <c r="F42" s="27">
        <f>F43+F44+F45</f>
        <v>36725</v>
      </c>
      <c r="G42" s="27">
        <f>G43+G44+G45</f>
        <v>17979.4</v>
      </c>
    </row>
    <row r="43" spans="1:7" ht="12.75">
      <c r="A43" s="22" t="s">
        <v>68</v>
      </c>
      <c r="B43" s="12" t="s">
        <v>37</v>
      </c>
      <c r="C43" s="27"/>
      <c r="D43" s="27">
        <v>45652.33785</v>
      </c>
      <c r="E43" s="9">
        <v>66710.13604</v>
      </c>
      <c r="F43" s="9">
        <v>35329</v>
      </c>
      <c r="G43" s="9">
        <v>16478.7</v>
      </c>
    </row>
    <row r="44" spans="1:7" ht="25.5">
      <c r="A44" s="22" t="s">
        <v>69</v>
      </c>
      <c r="B44" s="12" t="s">
        <v>67</v>
      </c>
      <c r="C44" s="27"/>
      <c r="D44" s="27">
        <v>1151.6097</v>
      </c>
      <c r="E44" s="9">
        <v>1281.74</v>
      </c>
      <c r="F44" s="9">
        <v>1396</v>
      </c>
      <c r="G44" s="9">
        <f>F44*1.075</f>
        <v>1500.7</v>
      </c>
    </row>
    <row r="45" spans="1:7" ht="38.25">
      <c r="A45" s="22" t="s">
        <v>70</v>
      </c>
      <c r="B45" s="12" t="s">
        <v>38</v>
      </c>
      <c r="C45" s="27"/>
      <c r="D45" s="27"/>
      <c r="E45" s="9"/>
      <c r="F45" s="9"/>
      <c r="G45" s="9"/>
    </row>
    <row r="46" spans="1:7" ht="12.75">
      <c r="A46" s="24" t="s">
        <v>40</v>
      </c>
      <c r="B46" s="21" t="s">
        <v>8</v>
      </c>
      <c r="C46" s="9">
        <f>C16-C17-C41</f>
        <v>-2052.459630000012</v>
      </c>
      <c r="D46" s="9">
        <f>D16-D17-D41</f>
        <v>-2859.354299999999</v>
      </c>
      <c r="E46" s="9">
        <f>E16-E17-E41</f>
        <v>0</v>
      </c>
      <c r="F46" s="9">
        <f>F16-F17-F41</f>
        <v>3.3999967854470015E-06</v>
      </c>
      <c r="G46" s="9">
        <f>G16-G17-G41</f>
        <v>4.0300292312167585E-06</v>
      </c>
    </row>
    <row r="47" spans="1:7" ht="12.75">
      <c r="A47" s="24" t="s">
        <v>41</v>
      </c>
      <c r="B47" s="21" t="s">
        <v>16</v>
      </c>
      <c r="C47" s="9">
        <f>C48+C49+C50+C51+C52+C53+C54</f>
        <v>2052.4596300000003</v>
      </c>
      <c r="D47" s="9">
        <f>D48+D49+D50+D51+D52+D53+D54</f>
        <v>2859.35429999999</v>
      </c>
      <c r="E47" s="9">
        <f>E48+E49+E50+E51+E52+E53+E54</f>
        <v>0</v>
      </c>
      <c r="F47" s="9">
        <f>F48+F49+F50+F51+F52+F53+F54</f>
        <v>-3.3999967854470015E-06</v>
      </c>
      <c r="G47" s="9">
        <f>G48+G49+G50+G51+G52+G53+G54</f>
        <v>-4.0300292312167585E-06</v>
      </c>
    </row>
    <row r="48" spans="1:7" ht="25.5">
      <c r="A48" s="22" t="s">
        <v>42</v>
      </c>
      <c r="B48" s="12" t="s">
        <v>17</v>
      </c>
      <c r="C48" s="19"/>
      <c r="D48" s="19"/>
      <c r="E48" s="19"/>
      <c r="F48" s="19"/>
      <c r="G48" s="19"/>
    </row>
    <row r="49" spans="1:7" ht="25.5" customHeight="1">
      <c r="A49" s="22" t="s">
        <v>43</v>
      </c>
      <c r="B49" s="12" t="s">
        <v>18</v>
      </c>
      <c r="C49" s="19"/>
      <c r="D49" s="19"/>
      <c r="E49" s="19"/>
      <c r="F49" s="19"/>
      <c r="G49" s="19"/>
    </row>
    <row r="50" spans="1:7" ht="14.25" customHeight="1">
      <c r="A50" s="22" t="s">
        <v>44</v>
      </c>
      <c r="B50" s="12" t="s">
        <v>19</v>
      </c>
      <c r="C50" s="19"/>
      <c r="D50" s="19"/>
      <c r="E50" s="19"/>
      <c r="F50" s="19"/>
      <c r="G50" s="19"/>
    </row>
    <row r="51" spans="1:7" ht="27" customHeight="1">
      <c r="A51" s="22" t="s">
        <v>45</v>
      </c>
      <c r="B51" s="12" t="s">
        <v>20</v>
      </c>
      <c r="C51" s="19"/>
      <c r="D51" s="19"/>
      <c r="E51" s="19"/>
      <c r="F51" s="19"/>
      <c r="G51" s="19"/>
    </row>
    <row r="52" spans="1:7" ht="38.25" customHeight="1">
      <c r="A52" s="22" t="s">
        <v>46</v>
      </c>
      <c r="B52" s="12" t="s">
        <v>21</v>
      </c>
      <c r="C52" s="9">
        <v>2011.29698</v>
      </c>
      <c r="D52" s="9">
        <v>2721.35429999999</v>
      </c>
      <c r="E52" s="9">
        <f>E46*(-1)</f>
        <v>0</v>
      </c>
      <c r="F52" s="9">
        <f>F46*(-1)</f>
        <v>-3.3999967854470015E-06</v>
      </c>
      <c r="G52" s="9">
        <f>G46*(-1)</f>
        <v>-4.0300292312167585E-06</v>
      </c>
    </row>
    <row r="53" spans="1:7" ht="27" customHeight="1">
      <c r="A53" s="22" t="s">
        <v>56</v>
      </c>
      <c r="B53" s="12" t="s">
        <v>58</v>
      </c>
      <c r="C53" s="9"/>
      <c r="D53" s="9"/>
      <c r="E53" s="47"/>
      <c r="F53" s="47"/>
      <c r="G53" s="47"/>
    </row>
    <row r="54" spans="1:7" ht="25.5" customHeight="1">
      <c r="A54" s="22" t="s">
        <v>57</v>
      </c>
      <c r="B54" s="12" t="s">
        <v>59</v>
      </c>
      <c r="C54" s="9">
        <v>41.16265</v>
      </c>
      <c r="D54" s="9">
        <v>138</v>
      </c>
      <c r="E54" s="47"/>
      <c r="F54" s="47"/>
      <c r="G54" s="47"/>
    </row>
    <row r="55" spans="1:7" ht="25.5">
      <c r="A55" s="24" t="s">
        <v>47</v>
      </c>
      <c r="B55" s="21" t="s">
        <v>22</v>
      </c>
      <c r="C55" s="39">
        <f>C56</f>
        <v>634.26</v>
      </c>
      <c r="D55" s="9">
        <f>D56</f>
        <v>362.4</v>
      </c>
      <c r="E55" s="9">
        <f>E56</f>
        <v>253.68</v>
      </c>
      <c r="F55" s="9">
        <f>F56</f>
        <v>177.6</v>
      </c>
      <c r="G55" s="9">
        <f>G56</f>
        <v>124.32</v>
      </c>
    </row>
    <row r="56" spans="1:7" ht="27" customHeight="1">
      <c r="A56" s="22" t="s">
        <v>48</v>
      </c>
      <c r="B56" s="12" t="s">
        <v>50</v>
      </c>
      <c r="C56" s="39">
        <v>634.26</v>
      </c>
      <c r="D56" s="9">
        <v>362.4</v>
      </c>
      <c r="E56" s="9">
        <v>253.68</v>
      </c>
      <c r="F56" s="9">
        <v>177.6</v>
      </c>
      <c r="G56" s="9">
        <v>124.32</v>
      </c>
    </row>
    <row r="57" spans="1:7" ht="25.5">
      <c r="A57" s="22" t="s">
        <v>49</v>
      </c>
      <c r="B57" s="12" t="s">
        <v>23</v>
      </c>
      <c r="C57" s="48"/>
      <c r="D57" s="48"/>
      <c r="E57" s="48"/>
      <c r="F57" s="48"/>
      <c r="G57" s="48"/>
    </row>
  </sheetData>
  <sheetProtection/>
  <mergeCells count="5">
    <mergeCell ref="B2:G2"/>
    <mergeCell ref="D4:G4"/>
    <mergeCell ref="A6:G6"/>
    <mergeCell ref="A7:G7"/>
    <mergeCell ref="B3:G3"/>
  </mergeCells>
  <printOptions/>
  <pageMargins left="0.75" right="0.75" top="1" bottom="1" header="0.5" footer="0.5"/>
  <pageSetup horizontalDpi="600" verticalDpi="600" orientation="portrait" scale="9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3.7109375" style="28" customWidth="1"/>
    <col min="2" max="2" width="33.57421875" style="28" customWidth="1"/>
    <col min="3" max="3" width="5.28125" style="28" customWidth="1"/>
    <col min="4" max="4" width="8.7109375" style="28" customWidth="1"/>
    <col min="5" max="5" width="8.8515625" style="28" customWidth="1"/>
    <col min="6" max="6" width="8.7109375" style="28" customWidth="1"/>
    <col min="7" max="7" width="9.140625" style="28" customWidth="1"/>
    <col min="8" max="8" width="8.28125" style="28" customWidth="1"/>
    <col min="9" max="16384" width="9.140625" style="28" customWidth="1"/>
  </cols>
  <sheetData>
    <row r="1" spans="5:8" ht="12.75">
      <c r="E1" s="62" t="s">
        <v>95</v>
      </c>
      <c r="F1" s="62"/>
      <c r="G1" s="62"/>
      <c r="H1" s="62"/>
    </row>
    <row r="2" spans="5:8" ht="12.75">
      <c r="E2" s="62" t="s">
        <v>96</v>
      </c>
      <c r="F2" s="62"/>
      <c r="G2" s="62"/>
      <c r="H2" s="62"/>
    </row>
    <row r="3" spans="5:8" ht="12.75">
      <c r="E3" s="62" t="s">
        <v>97</v>
      </c>
      <c r="F3" s="62"/>
      <c r="G3" s="62"/>
      <c r="H3" s="62"/>
    </row>
    <row r="4" spans="5:8" ht="12.75">
      <c r="E4" s="62" t="s">
        <v>63</v>
      </c>
      <c r="F4" s="62"/>
      <c r="G4" s="62"/>
      <c r="H4" s="62"/>
    </row>
    <row r="6" spans="1:8" ht="12.75">
      <c r="A6" s="56" t="s">
        <v>71</v>
      </c>
      <c r="B6" s="57"/>
      <c r="C6" s="57"/>
      <c r="D6" s="57"/>
      <c r="E6" s="57"/>
      <c r="F6" s="57"/>
      <c r="G6" s="57"/>
      <c r="H6" s="57"/>
    </row>
    <row r="7" spans="1:8" ht="12.75">
      <c r="A7" s="56" t="s">
        <v>94</v>
      </c>
      <c r="B7" s="57"/>
      <c r="C7" s="57"/>
      <c r="D7" s="57"/>
      <c r="E7" s="57"/>
      <c r="F7" s="57"/>
      <c r="G7" s="57"/>
      <c r="H7" s="57"/>
    </row>
    <row r="8" ht="12.75">
      <c r="A8" s="29"/>
    </row>
    <row r="9" ht="12.75">
      <c r="H9" s="30" t="s">
        <v>72</v>
      </c>
    </row>
    <row r="10" spans="1:8" ht="12.75">
      <c r="A10" s="60" t="s">
        <v>73</v>
      </c>
      <c r="B10" s="58" t="s">
        <v>74</v>
      </c>
      <c r="C10" s="58" t="s">
        <v>75</v>
      </c>
      <c r="D10" s="58" t="s">
        <v>76</v>
      </c>
      <c r="E10" s="58" t="s">
        <v>77</v>
      </c>
      <c r="F10" s="55" t="s">
        <v>78</v>
      </c>
      <c r="G10" s="55"/>
      <c r="H10" s="55"/>
    </row>
    <row r="11" spans="1:8" ht="12.75">
      <c r="A11" s="61"/>
      <c r="B11" s="59"/>
      <c r="C11" s="59"/>
      <c r="D11" s="59"/>
      <c r="E11" s="59"/>
      <c r="F11" s="32" t="s">
        <v>79</v>
      </c>
      <c r="G11" s="32" t="s">
        <v>80</v>
      </c>
      <c r="H11" s="32" t="s">
        <v>81</v>
      </c>
    </row>
    <row r="12" spans="1:8" ht="12.75">
      <c r="A12" s="36"/>
      <c r="B12" s="31" t="s">
        <v>91</v>
      </c>
      <c r="C12" s="36">
        <v>903</v>
      </c>
      <c r="D12" s="41">
        <v>12393.49114</v>
      </c>
      <c r="E12" s="41">
        <v>11061.93533</v>
      </c>
      <c r="F12" s="41">
        <v>11336.3</v>
      </c>
      <c r="G12" s="41">
        <v>12968.4</v>
      </c>
      <c r="H12" s="41">
        <v>14229.5</v>
      </c>
    </row>
    <row r="13" spans="1:8" ht="25.5">
      <c r="A13" s="36"/>
      <c r="B13" s="31" t="s">
        <v>92</v>
      </c>
      <c r="C13" s="36">
        <v>992</v>
      </c>
      <c r="D13" s="41">
        <v>1923.946</v>
      </c>
      <c r="E13" s="41">
        <v>2057.7</v>
      </c>
      <c r="F13" s="9">
        <v>2111.3</v>
      </c>
      <c r="G13" s="41">
        <v>2415.22</v>
      </c>
      <c r="H13" s="41">
        <v>2650.1</v>
      </c>
    </row>
    <row r="14" spans="1:8" ht="12.75">
      <c r="A14" s="37"/>
      <c r="B14" s="33" t="s">
        <v>89</v>
      </c>
      <c r="C14" s="37"/>
      <c r="D14" s="42">
        <v>171632.89979</v>
      </c>
      <c r="E14" s="42">
        <v>243174.8543</v>
      </c>
      <c r="F14" s="42">
        <v>286592.69299999997</v>
      </c>
      <c r="G14" s="42">
        <v>278804.8234016</v>
      </c>
      <c r="H14" s="42">
        <v>286904.142656345</v>
      </c>
    </row>
    <row r="15" spans="1:8" ht="12.75">
      <c r="A15" s="38"/>
      <c r="B15" s="34" t="s">
        <v>90</v>
      </c>
      <c r="C15" s="38"/>
      <c r="D15" s="40"/>
      <c r="E15" s="40"/>
      <c r="F15" s="40"/>
      <c r="G15" s="40"/>
      <c r="H15" s="40"/>
    </row>
    <row r="16" spans="1:8" ht="12.75">
      <c r="A16" s="36" t="s">
        <v>51</v>
      </c>
      <c r="B16" s="34" t="s">
        <v>82</v>
      </c>
      <c r="C16" s="36">
        <v>211</v>
      </c>
      <c r="D16" s="41">
        <v>68756.3257</v>
      </c>
      <c r="E16" s="41">
        <v>76384.297</v>
      </c>
      <c r="F16" s="41">
        <v>7532.255</v>
      </c>
      <c r="G16" s="41">
        <v>8830.936</v>
      </c>
      <c r="H16" s="41">
        <v>9859.2</v>
      </c>
    </row>
    <row r="17" spans="1:8" ht="12.75">
      <c r="A17" s="36" t="s">
        <v>32</v>
      </c>
      <c r="B17" s="31" t="s">
        <v>93</v>
      </c>
      <c r="C17" s="36">
        <v>213</v>
      </c>
      <c r="D17" s="41">
        <v>17379.40282</v>
      </c>
      <c r="E17" s="41">
        <v>20012.614</v>
      </c>
      <c r="F17" s="41">
        <v>2002.245</v>
      </c>
      <c r="G17" s="41">
        <v>2347.464</v>
      </c>
      <c r="H17" s="41">
        <v>2620.8</v>
      </c>
    </row>
    <row r="18" spans="1:8" ht="25.5">
      <c r="A18" s="36" t="s">
        <v>34</v>
      </c>
      <c r="B18" s="35" t="s">
        <v>83</v>
      </c>
      <c r="C18" s="36">
        <v>230</v>
      </c>
      <c r="D18" s="41"/>
      <c r="E18" s="41"/>
      <c r="F18" s="9"/>
      <c r="G18" s="9"/>
      <c r="H18" s="9"/>
    </row>
    <row r="19" spans="1:8" ht="25.5">
      <c r="A19" s="36" t="s">
        <v>35</v>
      </c>
      <c r="B19" s="35" t="s">
        <v>84</v>
      </c>
      <c r="C19" s="36">
        <v>250</v>
      </c>
      <c r="D19" s="41">
        <v>21066.68122</v>
      </c>
      <c r="E19" s="41">
        <v>33447.11778</v>
      </c>
      <c r="F19" s="41">
        <v>34554</v>
      </c>
      <c r="G19" s="9">
        <f>F19*1.085</f>
        <v>37491.09</v>
      </c>
      <c r="H19" s="9">
        <f>G19*1.075</f>
        <v>40302.921749999994</v>
      </c>
    </row>
    <row r="20" spans="1:8" ht="25.5">
      <c r="A20" s="36" t="s">
        <v>40</v>
      </c>
      <c r="B20" s="35" t="s">
        <v>85</v>
      </c>
      <c r="C20" s="36">
        <v>310</v>
      </c>
      <c r="D20" s="27">
        <v>22437.639110000004</v>
      </c>
      <c r="E20" s="41">
        <v>46803.947550000004</v>
      </c>
      <c r="F20" s="43">
        <v>67991.87604</v>
      </c>
      <c r="G20" s="43">
        <v>36725</v>
      </c>
      <c r="H20" s="43">
        <v>17979.4</v>
      </c>
    </row>
    <row r="21" spans="1:8" ht="12.75">
      <c r="A21" s="36" t="s">
        <v>41</v>
      </c>
      <c r="B21" s="35" t="s">
        <v>86</v>
      </c>
      <c r="C21" s="36">
        <v>500</v>
      </c>
      <c r="D21" s="41">
        <v>3893.3</v>
      </c>
      <c r="E21" s="41">
        <v>4300</v>
      </c>
      <c r="F21" s="41">
        <v>4300</v>
      </c>
      <c r="G21" s="41">
        <v>4300</v>
      </c>
      <c r="H21" s="41">
        <v>4300</v>
      </c>
    </row>
    <row r="22" spans="1:8" ht="12.75">
      <c r="A22" s="36" t="s">
        <v>47</v>
      </c>
      <c r="B22" s="35" t="s">
        <v>87</v>
      </c>
      <c r="C22" s="36">
        <v>600</v>
      </c>
      <c r="D22" s="41">
        <v>-1753.36045</v>
      </c>
      <c r="E22" s="41">
        <v>-4300</v>
      </c>
      <c r="F22" s="41">
        <v>-4300</v>
      </c>
      <c r="G22" s="41">
        <v>-4300</v>
      </c>
      <c r="H22" s="41">
        <v>-4300</v>
      </c>
    </row>
    <row r="23" spans="1:8" ht="12.75">
      <c r="A23" s="36" t="s">
        <v>98</v>
      </c>
      <c r="B23" s="35" t="s">
        <v>88</v>
      </c>
      <c r="C23" s="36"/>
      <c r="D23" s="41">
        <f>D14-D16-D17-D18-D19-D20-D21-D22</f>
        <v>39852.91138999999</v>
      </c>
      <c r="E23" s="41">
        <f>E14-E16-E17-E18-E19-E20-E21-E22</f>
        <v>66526.87796999997</v>
      </c>
      <c r="F23" s="41">
        <f>F14-F16-F17-F18-F19-F20-F21-F22</f>
        <v>174512.31695999997</v>
      </c>
      <c r="G23" s="41">
        <f>G14-G16-G17-G18-G19-G20-G21-G22</f>
        <v>193410.33340160004</v>
      </c>
      <c r="H23" s="41">
        <f>H14-H16-H17-H18-H19-H20-H21-H22</f>
        <v>216141.820906345</v>
      </c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</sheetData>
  <sheetProtection/>
  <mergeCells count="12">
    <mergeCell ref="E1:H1"/>
    <mergeCell ref="E2:H2"/>
    <mergeCell ref="E3:H3"/>
    <mergeCell ref="E4:H4"/>
    <mergeCell ref="F10:H10"/>
    <mergeCell ref="A6:H6"/>
    <mergeCell ref="A7:H7"/>
    <mergeCell ref="E10:E11"/>
    <mergeCell ref="D10:D11"/>
    <mergeCell ref="C10:C11"/>
    <mergeCell ref="B10:B11"/>
    <mergeCell ref="A10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Урмарском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okp1</dc:creator>
  <cp:keywords/>
  <dc:description/>
  <cp:lastModifiedBy>bud-3</cp:lastModifiedBy>
  <cp:lastPrinted>2007-09-20T05:08:38Z</cp:lastPrinted>
  <dcterms:created xsi:type="dcterms:W3CDTF">2004-10-20T07:21:29Z</dcterms:created>
  <dcterms:modified xsi:type="dcterms:W3CDTF">2011-03-25T05:14:47Z</dcterms:modified>
  <cp:category/>
  <cp:version/>
  <cp:contentType/>
  <cp:contentStatus/>
</cp:coreProperties>
</file>